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orbehko\Desktop\ЗАСЕДАНИЯ  СОВЕТА  5 созыва\35 заседание 23 июня 2020\решения от 23.06.2020 в печать\325.35 отчет об исполнении бюджета района за 2019 год\"/>
    </mc:Choice>
  </mc:AlternateContent>
  <bookViews>
    <workbookView xWindow="-15" yWindow="-15" windowWidth="13305" windowHeight="12795"/>
  </bookViews>
  <sheets>
    <sheet name="Лист1" sheetId="4" r:id="rId1"/>
  </sheets>
  <definedNames>
    <definedName name="_xlnm._FilterDatabase" localSheetId="0" hidden="1">Лист1!$A$14:$E$446</definedName>
  </definedNames>
  <calcPr calcId="162913"/>
</workbook>
</file>

<file path=xl/calcChain.xml><?xml version="1.0" encoding="utf-8"?>
<calcChain xmlns="http://schemas.openxmlformats.org/spreadsheetml/2006/main">
  <c r="E137" i="4" l="1"/>
  <c r="E118" i="4"/>
  <c r="E117" i="4" s="1"/>
  <c r="E112" i="4"/>
  <c r="E111" i="4" s="1"/>
  <c r="E110" i="4" s="1"/>
  <c r="E106" i="4"/>
  <c r="E104" i="4"/>
  <c r="E102" i="4"/>
  <c r="E99" i="4" s="1"/>
  <c r="E97" i="4"/>
  <c r="E96" i="4" s="1"/>
  <c r="E95" i="4" s="1"/>
  <c r="E93" i="4"/>
  <c r="E89" i="4"/>
  <c r="E88" i="4" s="1"/>
  <c r="E63" i="4"/>
  <c r="E86" i="4"/>
  <c r="E85" i="4" s="1"/>
  <c r="E84" i="4"/>
  <c r="E83" i="4"/>
  <c r="E82" i="4"/>
  <c r="E76" i="4"/>
  <c r="E75" i="4" s="1"/>
  <c r="E67" i="4"/>
  <c r="E73" i="4"/>
  <c r="E70" i="4"/>
  <c r="E69" i="4" s="1"/>
  <c r="E60" i="4"/>
  <c r="E59" i="4" s="1"/>
  <c r="E58" i="4" s="1"/>
  <c r="E229" i="4"/>
  <c r="E227" i="4"/>
  <c r="E225" i="4"/>
  <c r="E223" i="4"/>
  <c r="E221" i="4"/>
  <c r="E219" i="4"/>
  <c r="E218" i="4"/>
  <c r="E216" i="4" s="1"/>
  <c r="E214" i="4"/>
  <c r="E213" i="4"/>
  <c r="E212" i="4"/>
  <c r="E210" i="4"/>
  <c r="E209" i="4" s="1"/>
  <c r="E207" i="4"/>
  <c r="E205" i="4"/>
  <c r="E204" i="4"/>
  <c r="E203" i="4" s="1"/>
  <c r="E201" i="4"/>
  <c r="E200" i="4" s="1"/>
  <c r="E198" i="4"/>
  <c r="E197" i="4" s="1"/>
  <c r="E195" i="4"/>
  <c r="E194" i="4" s="1"/>
  <c r="E193" i="4"/>
  <c r="E192" i="4"/>
  <c r="E188" i="4"/>
  <c r="E175" i="4"/>
  <c r="E173" i="4"/>
  <c r="E171" i="4"/>
  <c r="E169" i="4"/>
  <c r="E168" i="4" s="1"/>
  <c r="E160" i="4"/>
  <c r="E157" i="4" s="1"/>
  <c r="E156" i="4" s="1"/>
  <c r="E151" i="4"/>
  <c r="E150" i="4" s="1"/>
  <c r="E146" i="4"/>
  <c r="E145" i="4" s="1"/>
  <c r="E143" i="4"/>
  <c r="E142" i="4" s="1"/>
  <c r="E141" i="4" s="1"/>
  <c r="E134" i="4"/>
  <c r="E132" i="4"/>
  <c r="E129" i="4"/>
  <c r="E352" i="4"/>
  <c r="E350" i="4" s="1"/>
  <c r="E445" i="4"/>
  <c r="E443" i="4"/>
  <c r="E440" i="4"/>
  <c r="E392" i="4"/>
  <c r="E428" i="4"/>
  <c r="E427" i="4"/>
  <c r="E426" i="4"/>
  <c r="E385" i="4"/>
  <c r="E383" i="4"/>
  <c r="E381" i="4"/>
  <c r="E377" i="4"/>
  <c r="E373" i="4"/>
  <c r="E369" i="4"/>
  <c r="E365" i="4"/>
  <c r="E361" i="4"/>
  <c r="E358" i="4"/>
  <c r="E354" i="4"/>
  <c r="E348" i="4"/>
  <c r="E344" i="4"/>
  <c r="E341" i="4"/>
  <c r="E337" i="4"/>
  <c r="E329" i="4"/>
  <c r="E327" i="4"/>
  <c r="E325" i="4" s="1"/>
  <c r="E322" i="4"/>
  <c r="E321" i="4" s="1"/>
  <c r="E320" i="4" s="1"/>
  <c r="E318" i="4"/>
  <c r="E316" i="4"/>
  <c r="E281" i="4"/>
  <c r="E259" i="4"/>
  <c r="E257" i="4"/>
  <c r="E255" i="4" s="1"/>
  <c r="E253" i="4"/>
  <c r="E251" i="4"/>
  <c r="E243" i="4"/>
  <c r="E241" i="4" s="1"/>
  <c r="E239" i="4"/>
  <c r="E237" i="4" s="1"/>
  <c r="E311" i="4"/>
  <c r="E310" i="4" s="1"/>
  <c r="E234" i="4"/>
  <c r="E232" i="4"/>
  <c r="E306" i="4"/>
  <c r="E308" i="4"/>
  <c r="E302" i="4"/>
  <c r="E301" i="4" s="1"/>
  <c r="E298" i="4"/>
  <c r="E294" i="4" s="1"/>
  <c r="E290" i="4"/>
  <c r="E288" i="4"/>
  <c r="E287" i="4" s="1"/>
  <c r="E284" i="4"/>
  <c r="E283" i="4" s="1"/>
  <c r="E275" i="4"/>
  <c r="E272" i="4"/>
  <c r="E269" i="4"/>
  <c r="E265" i="4" s="1"/>
  <c r="E262" i="4"/>
  <c r="E261" i="4" s="1"/>
  <c r="E247" i="4"/>
  <c r="E245" i="4" s="1"/>
  <c r="E56" i="4"/>
  <c r="E50" i="4" s="1"/>
  <c r="E49" i="4" s="1"/>
  <c r="E53" i="4"/>
  <c r="E46" i="4"/>
  <c r="E44" i="4"/>
  <c r="E41" i="4"/>
  <c r="E39" i="4"/>
  <c r="E37" i="4"/>
  <c r="E32" i="4"/>
  <c r="E28" i="4"/>
  <c r="E24" i="4"/>
  <c r="E23" i="4"/>
  <c r="E20" i="4"/>
  <c r="E122" i="4" l="1"/>
  <c r="E167" i="4"/>
  <c r="E36" i="4"/>
  <c r="E65" i="4"/>
  <c r="E62" i="4" s="1"/>
  <c r="E81" i="4"/>
  <c r="E79" i="4"/>
  <c r="E78" i="4" s="1"/>
  <c r="E48" i="4" s="1"/>
  <c r="E136" i="4"/>
  <c r="E191" i="4"/>
  <c r="E211" i="4"/>
  <c r="E425" i="4"/>
  <c r="E397" i="4" s="1"/>
  <c r="E391" i="4" s="1"/>
  <c r="E390" i="4" s="1"/>
  <c r="E439" i="4"/>
  <c r="E315" i="4"/>
  <c r="E314" i="4" s="1"/>
  <c r="E376" i="4"/>
  <c r="E324" i="4"/>
  <c r="E249" i="4"/>
  <c r="E236" i="4" s="1"/>
  <c r="E22" i="4"/>
  <c r="E19" i="4" s="1"/>
  <c r="E18" i="4" s="1"/>
  <c r="E27" i="4"/>
  <c r="E26" i="4" s="1"/>
  <c r="E43" i="4"/>
  <c r="E35" i="4" l="1"/>
  <c r="E177" i="4"/>
  <c r="E34" i="4" s="1"/>
  <c r="E313" i="4"/>
  <c r="E231" i="4"/>
  <c r="E17" i="4" l="1"/>
</calcChain>
</file>

<file path=xl/sharedStrings.xml><?xml version="1.0" encoding="utf-8"?>
<sst xmlns="http://schemas.openxmlformats.org/spreadsheetml/2006/main" count="1502" uniqueCount="402">
  <si>
    <t>Мин</t>
  </si>
  <si>
    <t>ЦСР</t>
  </si>
  <si>
    <t>ВР</t>
  </si>
  <si>
    <t>КОНТРОЛЬНО-СЧЕТНАЯ ПАЛАТА МУНИЦИПАЛЬНОГО РАЙОНА "УСТЬ-ЦИЛЕМСКИЙ"</t>
  </si>
  <si>
    <t>905</t>
  </si>
  <si>
    <t>Непрограммные направления деятельности</t>
  </si>
  <si>
    <t>200</t>
  </si>
  <si>
    <t>Руководитель контрольно-счетной палаты муниципального образования и его заместители</t>
  </si>
  <si>
    <t>100</t>
  </si>
  <si>
    <t>921</t>
  </si>
  <si>
    <t>Руководство и управление в сфере установленных функций органов местного самоуправления муниципального района "Усть-Цилемский" (центральный аппарат)</t>
  </si>
  <si>
    <t>800</t>
  </si>
  <si>
    <t>923</t>
  </si>
  <si>
    <t>Муниципальная программа муниципального района "Усть-Цилемский" "Развитие экономики"</t>
  </si>
  <si>
    <t>Подпрограмма "Малое и среднее предпринимательство в муниципальном районе "Усть-Цилемский"</t>
  </si>
  <si>
    <t>600</t>
  </si>
  <si>
    <t>Финансовая поддержка малого и среднего предпринимательства</t>
  </si>
  <si>
    <t>Организация и проведение районных соревнований</t>
  </si>
  <si>
    <t>300</t>
  </si>
  <si>
    <t>Муниципальная программа муниципального района "Усть-Цилемский" "Содержание и развитие муниципального хозяйства"</t>
  </si>
  <si>
    <t>Подпрограмма "Жилищное хозяйство и коммунальная инфраструктура в муниципальном районе "Усть-Цилемский"</t>
  </si>
  <si>
    <t>Проектирование и строительство объектов коммунальной инфраструктуры</t>
  </si>
  <si>
    <t>400</t>
  </si>
  <si>
    <t>Обслуживание коммунального комплекса МБУ «ЦЖРЛиС»</t>
  </si>
  <si>
    <t>Строительство и обустройство объектов транспортного сервиса</t>
  </si>
  <si>
    <t>Организация транспортного обслуживания населения между поселениями в границах муниципального района "Усть-Цилемский"</t>
  </si>
  <si>
    <t>Оборудование и содержание ледовых переправ и зимних автомобильных дорог общего пользования местного значения</t>
  </si>
  <si>
    <t>500</t>
  </si>
  <si>
    <t>Предоставление молодым семьям социальных выплат на приобретение жилья</t>
  </si>
  <si>
    <t>Муниципальная программа муниципального района "Усть-Цилемский" "Образование"</t>
  </si>
  <si>
    <t>Обеспечение функционирования общеобразовательных учреждений</t>
  </si>
  <si>
    <t>Строительство и реконструкция образовательных учреждений</t>
  </si>
  <si>
    <t>Муниципальная программа муниципального района "Усть-Цилемский" "Культура"</t>
  </si>
  <si>
    <t>Обеспечение первичных мер пожарной безопасности муниципальных учреждений культуры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</si>
  <si>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муниципальных учреждений дополнительного образования детей в сфере культуры и искусства</t>
  </si>
  <si>
    <t>Оказание муниципальных услуг (выполнение работ) библиотеками</t>
  </si>
  <si>
    <t>Комплектование книжных (документных) фондов библиотек</t>
  </si>
  <si>
    <t>Оказание муниципальных услуг (выполнение работ) учреждениями культурно – досугового типа</t>
  </si>
  <si>
    <t>Оказание муниципальных услуг (выполнение работ) муниципальными учреждениями дополнительного образования детей в сфере культуры и искусства</t>
  </si>
  <si>
    <t>Муниципальная программа муниципального района "Усть-Цилемский" "Развитие физической культуры и спорта"</t>
  </si>
  <si>
    <t>Оказание муниципальных услуг (выполнение работ) учреждениями дополнительного образования физкультурно-спортивной направленности</t>
  </si>
  <si>
    <t>Муниципальная программа муниципального района "Усть-Цилемский" "Социальная поддержка населения"</t>
  </si>
  <si>
    <t>Оказание единовременной материальной помощи гражданам, попавшим в экстремальную ситуацию, оказавшимся в трудной жизненной ситуации</t>
  </si>
  <si>
    <t>Социальная поддержка семьи и детей</t>
  </si>
  <si>
    <t>Социальная поддержка ветеранов и граждан старшего поколения</t>
  </si>
  <si>
    <t>Проведение социально значимых мероприятий, посвященных знаменательным и памятным датам</t>
  </si>
  <si>
    <t>Содействие деятельности общественной организации инвалидов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</si>
  <si>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</si>
  <si>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Муниципальная программа муниципального района "Усть-Цилемский" "Муниципальное управление"</t>
  </si>
  <si>
    <t>Муниципальная программа муниципального района "Усть-Цилемский" "Формирование и развитие кадрового потенциала"</t>
  </si>
  <si>
    <t>Единовременная выплата молодому специалисту, заключившему трудовой договор на 5 лет для обустройства в размере 15 000 рублей</t>
  </si>
  <si>
    <t>Муниципальная программа муниципального района "Усть-Цилемский" "Безопасность жизнедеятельности населения"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</si>
  <si>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</si>
  <si>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</si>
  <si>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Резервный фонд администрации муниципального образования</t>
  </si>
  <si>
    <t>Выполнение других обязательств органов местного самоуправления</t>
  </si>
  <si>
    <t>Выплаты пенсии за выслугу лет лицам, замещавшим должности муниципальной службы в муниципальном образовании</t>
  </si>
  <si>
    <t>УПРАВЛЕНИЕ ОБРАЗОВАНИЯ АДМИНИСТРАЦИИ МУНИЦИПАЛЬНОГО РАЙОНА "УСТЬ-ЦИЛЕМСКИЙ"</t>
  </si>
  <si>
    <t>975</t>
  </si>
  <si>
    <t>Оказание муниципальных услуг (выполнение работ) дошкольными образовательными учреждениями</t>
  </si>
  <si>
    <t>Обеспечение функционирования дошкольных образовательных учреждений</t>
  </si>
  <si>
    <t>Оказание муниципальных услуг (выполнение работ) общеобразовательными учреждениями</t>
  </si>
  <si>
    <t>Оказание муниципальных услуг (выполнение работ) учреждениями дополнительного образования</t>
  </si>
  <si>
    <t>Оценка качества образования</t>
  </si>
  <si>
    <t>Развитие кадровых ресурсов системы образования района</t>
  </si>
  <si>
    <t>Поддержка отдельных категорий детей, направленная на развитие их способностей</t>
  </si>
  <si>
    <t>Организация отдыха, оздоровления и занятости детей и подростков</t>
  </si>
  <si>
    <t>992</t>
  </si>
  <si>
    <t>Подпрограмма "Управление муниципальными финансами и муниципальным долгом"</t>
  </si>
  <si>
    <t>Обслуживание муниципального долга муниципального района "Усть-Цилемский"</t>
  </si>
  <si>
    <t>700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</si>
  <si>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</si>
  <si>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государственной регистрации актов гражданского состояния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</si>
  <si>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</si>
  <si>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Дотации на выравнивание бюджетной обеспеченности сельских поселений</t>
  </si>
  <si>
    <t>Поддержка мер по обеспечению сбалансированности бюджетов сельских поселений</t>
  </si>
  <si>
    <t xml:space="preserve">к решению Совета муниципального района "Усть-Цилемский" </t>
  </si>
  <si>
    <t>Организация технической инвентаризации и паспортизации объектов недвижимого имущества, находящихся в муниципальной собственности</t>
  </si>
  <si>
    <t>Муниципальная программа муниципального района "Усть-Цилемский" "Молодежь Усть-Цилемского района"</t>
  </si>
  <si>
    <t>Обеспечение пожарной безопасности в муниципальных ОУ</t>
  </si>
  <si>
    <t>Руководство и управление в сфере установленных функций органов власти местного самоуправления</t>
  </si>
  <si>
    <t>Выравнивание бюджетной обеспеченности сельских поселений</t>
  </si>
  <si>
    <t>Дотации на выравнивание бюджетной обеспеченности поселений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</si>
  <si>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</si>
  <si>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</si>
  <si>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</si>
  <si>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</si>
  <si>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</si>
  <si>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</si>
  <si>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</si>
  <si>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</si>
  <si>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Подпрограмма "Обеспечение жильем молодых семей в муниципальном районе "Усть-Цилемский"</t>
  </si>
  <si>
    <t>Осуществление части полномочий сельских поселений муниципального района "Усть-Цилемский" по решению вопросов местного значения в соответствии с заключенными соглашениями</t>
  </si>
  <si>
    <t>Проведение мероприятий по подведению итогов работы в животноводстве</t>
  </si>
  <si>
    <t>Содержание и обслуживание многоквартирных домов</t>
  </si>
  <si>
    <t>Благоустройство территории</t>
  </si>
  <si>
    <t>Содержание, строительство, реконструкция и ремонт объектов муниципальной собственности</t>
  </si>
  <si>
    <t>Обеспечение функционирования учреждений дополнительного образования</t>
  </si>
  <si>
    <t>Мероприятия по проведению оздоровительной кампании детей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</si>
  <si>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</si>
  <si>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</si>
  <si>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СОВЕТ МУНИЦИПАЛЬНОГО РАЙОНА "УСТЬ-ЦИЛЕМСКИЙ"</t>
  </si>
  <si>
    <t>АДМИНИСТРАЦИЯ МУНИЦИПАЛЬНОГО РАЙОНА "УСТЬ-ЦИЛЕМСКИЙ"</t>
  </si>
  <si>
    <t>Обеспечение деятельности (оказание услуг) подведомственных учреждений</t>
  </si>
  <si>
    <t>Подпрограмма "Благоустройство и обращение с отходами производства и потребления в муниципальном районе "Усть-Цилемский"</t>
  </si>
  <si>
    <t>Содержание автомобильных дорог общего пользования местного значения</t>
  </si>
  <si>
    <t>Подпрограмма "О мерах по привлечению и закреплению специалистов, прибывших на работу в учреждения социальной сферы муниципального района "Усть-Цилемский"</t>
  </si>
  <si>
    <t>Подпрограмма "Защита населения и территории муниципального района "Усть-Цилемский" от чрезвычайных ситуаций, обеспечение пожарной безопасности и безопасности людей на водных объектах"</t>
  </si>
  <si>
    <t>Реализация постановления администрации муниципального образования муниципального района "Усть-Цилемский " от 28.11.2013 г. № 11/2400 «Об утверждении Положения о единовременной ежегодной стипендии руководителя администрации муниципального района "Усть-Цилемский" одаренным детям за особые успехи в интеллектуальной, творческой и физкультурно-спортивной деятельности"</t>
  </si>
  <si>
    <t>Реализация постановления администрации муниципального образования муниципального района "Усть-Цилемский" от 21.01.2013 г. № 01/75 «Об утверждении Положения о ежегодной премии "Признание" администрации муниципального района "Усть-Цилемский" за заслуги в развитии культуры района"</t>
  </si>
  <si>
    <t>Реализация постановления администрации муниципального образования муниципального района "Усть-Цилемский" от 26.04.2013 г. № 04/786 "Об учреждении премии "За вклад в сохранение и развитие традиционной народной культуры Усть-Цилемского района"</t>
  </si>
  <si>
    <t>Капитальные и текущие ремонты зданий и сооружений в т.ч. с применением энергосберегающих технологий</t>
  </si>
  <si>
    <t>Иные межбюджетные трансферты на содержание автомобильных дорог общего пользования местного значения в границах населенных пунктах</t>
  </si>
  <si>
    <t>Иные межбюджетные трансферты на организацию работы по ведению лицевых счетов муниципальных бюджетных учреждений в отрасли "Образование"</t>
  </si>
  <si>
    <t>ФИНАНСОВОЕ УПРАВЛЕНИЕ АДМИНИСТРАЦИИ МУНИЦИПАЛЬНОГО РАЙОНА "УСТЬ-ЦИЛЕМСКИЙ"</t>
  </si>
  <si>
    <t>КВСР</t>
  </si>
  <si>
    <t>Реализация народных проектов в сфере дорожной деятельности</t>
  </si>
  <si>
    <t>Реализация народных проектов в сфере дорожной деятельности, прошедших отбор в рамках проекта "Народный бюджет"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</si>
  <si>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</si>
  <si>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Возмещение выпадающих доходов организаций речного транспорта, осуществляющих пассажирские перевозки речным транспортом во внутримуниципальном сообщении</t>
  </si>
  <si>
    <t>Профилактика терроризма, его идеологии, экстремистских проявлений в муниципальном районе «Усть-Цилемский»</t>
  </si>
  <si>
    <t>Проведение мероприятий, направленных противодействию терроризму и экстремизму</t>
  </si>
  <si>
    <t>Создание условий для развития социальной молодежной инициативы; содействие занятости молодежи, летнего отдыха</t>
  </si>
  <si>
    <t>Развитие физической культуры, спорта и туризма в молодёжной среде</t>
  </si>
  <si>
    <t>Расходы, связанные с исполнением судебных актов по искам к муниципальному району "Усть-Цилемский" (казне)</t>
  </si>
  <si>
    <t>Расходы в части оплаты коммунальных услуг по завершению объекта капитального строительства "Дошкольное образовательное учреждение детские ясли-сад на 120 мест в с. Усть-Цильма"</t>
  </si>
  <si>
    <t>Оказание муниципальных услуг (выполнение работ) учреждениями культуры по сохранению, использованию и популяризации объектов культурного наследия</t>
  </si>
  <si>
    <t>Подпрограмма "Агропромышленный и рыбохозяйственный комплексы в муниципальном районе "Усть-Цилемский"</t>
  </si>
  <si>
    <t>Обеспечение функционирования деятельности МБУ "ЦЖРЛиС"</t>
  </si>
  <si>
    <t>Подпрограмма "Развитие транспортной системы в муниципальном районе "Усть-Цилемский"</t>
  </si>
  <si>
    <t>Поддержание существующей сети автомобильных дорог общего пользования местного значения, оборудование и содержание ледовых переправ и зимних автомобильных дорог общего пользования местного значения</t>
  </si>
  <si>
    <t>Реализация муниципальными дошкольными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</si>
  <si>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дошкольные образовательные учреждения муниципального района "Усть-Цилемский", реализующие образовательную программу дошкольного образования</t>
  </si>
  <si>
    <t>Реализация муниципальными общеобразовательными учреждениями муниципального района "Усть-Цилемский" образовательных программ</t>
  </si>
  <si>
    <t>Компенсация родителям (законным представителям) платы за присмотр и уход за детьми, посещающими образовательные учреждениями муниципального района «Усть-Цилемский», реализующие образовательную программу дошкольного образования</t>
  </si>
  <si>
    <t>Организация питания обучающихся 1 - 4 классов в муниципальных образовательных учреждениях муниципального района "Усть-Цилемский", реализующих образовательную программу начального общего образования</t>
  </si>
  <si>
    <t>Повышение оплаты труда педагогическим работникам муниципальных учреждений дополнительного образования муниципального района "Усть-Цилемский"</t>
  </si>
  <si>
    <t>Предоставление мер социальной поддержки в форме выплаты денежной компенсации педагогическим работникам муниципальных образовательных учреждений муниципального района "Усть-Цилемский"</t>
  </si>
  <si>
    <t>Реализация народных проектов в сфере образования, прошедших отбор в рамках проекта "Народный бюджет"</t>
  </si>
  <si>
    <t>Повышение оплаты труда работникам муниципальных учреждений культуры муниципального района "Усть-Цилемский"</t>
  </si>
  <si>
    <t>Реализация мероприятий, направленных на сохранение и развитие традиционной усть-цилемской культуры</t>
  </si>
  <si>
    <t>Реализация народных проектов в области этнокультурного развития народов</t>
  </si>
  <si>
    <t>Реализация мероприятий по пропаганде здорового образа жизни и вовлечение населения в занятия физической культурой и массовым спортом</t>
  </si>
  <si>
    <t>Подпрограмма "Поддержка социально ориентированных некоммерческих организаций"</t>
  </si>
  <si>
    <t>Оказание финансовой поддержки СО НКО</t>
  </si>
  <si>
    <t>Осуществление государственного полномочия Республики Коми, предусмотренного статьей 2 Закона Республики Коми "О наделении органов местного самоуправления в Республике Коми отдельными государственными полномочиями в сфере государственной регистрации актов гражданского состояния"</t>
  </si>
  <si>
    <t>Осуществление полномочий по размещению заказов на поставки товаров, выполнение работ, оказание услуг для муниципальных нужд поселения в части проведения торгов и запросов котировок, ведения реестра муниципальных контрактов</t>
  </si>
  <si>
    <t>Иные межбюджетные трансферты на организацию надежного теплоснабжения потребителей на территории поселений</t>
  </si>
  <si>
    <t>Иные межбюджетные трансферты на организацию переданных полномочий по обеспечению твердым топливом</t>
  </si>
  <si>
    <t>Предоставление грантов сельским поселениям муниципального района «Усть-Цилемский», достигшим наилучших результатов по увеличению налоговых и неналоговых доходов местного бюджета</t>
  </si>
  <si>
    <t>Подпрограмма «Управление муниципальным имуществом»</t>
  </si>
  <si>
    <t>Проведение районных спортивно-патриотических игр "Орленок", "Зарница", организация выезда команд победителей на республиканские этапы спортивно-патриотических игр "Орленок", "Зарница"</t>
  </si>
  <si>
    <t>Повышение защищенности населения и территории муниципального района "Усть-Цилемский" от чрезвычайных ситуаций, пожаров; создание системы оповещения</t>
  </si>
  <si>
    <t>Организация, проведение и поддержка мероприятий, проектов по гражданскому, патриотическому, духовному воспитанию молодежи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</si>
  <si>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</si>
  <si>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Осуществление переданных полномочий по содействию в развитии сельскохозяйственного производства, созданию условий для развития малого и среднего предпринимательства</t>
  </si>
  <si>
    <t>Руководитель администрации муниципального района</t>
  </si>
  <si>
    <t>Подготовка и проведение выборов депутатов муниципального района "Усть-Цилемский"</t>
  </si>
  <si>
    <t>Осуществление полномочий по составлению проекта бюджета сельского поселения, администрирование поступлений «Невыясненные поступления, зачисляемые в бюджеты поселений», осуществление контроля над исполнением бюджета сельского поселения, в том числе проведение ревизий и проверок финансово-хозяйственной деятельности администрации сельского поселения</t>
  </si>
  <si>
    <t>Освещение деятельности органов местного самоуправления в средствах массовой информации, печатных изданиях, в информационно-телекоммуникационной сети "Интернет"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</si>
  <si>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</si>
  <si>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</si>
  <si>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Оказание муниципальных услуг (выполнение работ) прочими учреждениями</t>
  </si>
  <si>
    <t>Строительство (реконструкцию) объектов инженерной инфраструктуры в сельской местности</t>
  </si>
  <si>
    <t>Проектирование и строительство объектов складирования и утилизации ТБО</t>
  </si>
  <si>
    <t>Укрепление материально-технической базы муниципальных учреждений сферы культуры</t>
  </si>
  <si>
    <t>Государственная поддержка муниципальных учреждений культуры</t>
  </si>
  <si>
    <t>Комплектование книжных фондов муниципальных библиотек</t>
  </si>
  <si>
    <t>Создание модельной библиотеки на базе Детской библиотеки имени А.К. Журавлёва - филиала МБУ «Централизованная библиотечная система»</t>
  </si>
  <si>
    <t>Повышение квалификации и профессиональной компетентности специалистов муниципальных учреждений сферы культуры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</si>
  <si>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</si>
  <si>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Обеспечение функционирования учреждений</t>
  </si>
  <si>
    <t>Подключение муниципальных общедоступных библиотек и государственных центральных библиотек в субъектах Российской Федерации (далее - библиотеки) к информационно-телекоммуникационной сети "Интернет" и развитие библиотечного дела с учетом задачи расширения информационных технологий и оцифровки (далее соответственно - сеть "Интернет", подключение библиотек к сети "Интернет")</t>
  </si>
  <si>
    <t>Реализация проектов комплексного обустройства площадок под жилую застройку в сельской местности</t>
  </si>
  <si>
    <t>Осуществление государственного полномочия по организации проведения мероприятий по отлову и содержанию безнадзорных животных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</si>
  <si>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</si>
  <si>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Мероприятия по обеспечению пожарной безопасности и антитеррористической защищенности муниципальных учреждений сферы культуры</t>
  </si>
  <si>
    <t>Текущий ремонт зданий и сооружений муниципальных учреждений отрасли физическая культура и спорт, приведение зданий и сооружений в соответствие с требованиями пожарной безопасности, а также обеспечение санитарно-технического состояния зданий требованиям и нормам СанПиН, энергосбережение</t>
  </si>
  <si>
    <t>Обеспечение функций учреждений дополнительного образования физкультурно-спортивной направленности</t>
  </si>
  <si>
    <t>01 0 00 00000</t>
  </si>
  <si>
    <t>01 1 00 00000</t>
  </si>
  <si>
    <t>01 1 21 00000</t>
  </si>
  <si>
    <t>01 1 21 73060</t>
  </si>
  <si>
    <t>01 2 00 00000</t>
  </si>
  <si>
    <t>01 2 13 00000</t>
  </si>
  <si>
    <t>01 2 14 00000</t>
  </si>
  <si>
    <t>02 0 00 00000</t>
  </si>
  <si>
    <t>02 1 00 00000</t>
  </si>
  <si>
    <t>02 1 11 00000</t>
  </si>
  <si>
    <t>02 1 11 S2710</t>
  </si>
  <si>
    <t>02 1 11 S2730</t>
  </si>
  <si>
    <t>02 1 12 00000</t>
  </si>
  <si>
    <t>02 1 13 00000</t>
  </si>
  <si>
    <t>02 1 22 00000</t>
  </si>
  <si>
    <t>02 1 22 90050</t>
  </si>
  <si>
    <t>02 2 00 00000</t>
  </si>
  <si>
    <t>02 2 11 00000</t>
  </si>
  <si>
    <t>02 2 12 00000</t>
  </si>
  <si>
    <t>02 2 12 73120</t>
  </si>
  <si>
    <t>02 2 12 90050</t>
  </si>
  <si>
    <t>02 3 00 00000</t>
  </si>
  <si>
    <t>02 3 11 00000</t>
  </si>
  <si>
    <t>02 3 11 84080</t>
  </si>
  <si>
    <t>02 3 11 90050</t>
  </si>
  <si>
    <t>02 3 11 S2210</t>
  </si>
  <si>
    <t>02 3 11 S2220</t>
  </si>
  <si>
    <t>02 3 13 00000</t>
  </si>
  <si>
    <t>02 3 15 00000</t>
  </si>
  <si>
    <t>02 3 15 S2490</t>
  </si>
  <si>
    <t>02 3 32 00000</t>
  </si>
  <si>
    <t>02 3 32 S2270</t>
  </si>
  <si>
    <t>02 3 32 S2280</t>
  </si>
  <si>
    <t>02 4 00 00000</t>
  </si>
  <si>
    <t>02 4 11 00000</t>
  </si>
  <si>
    <t>02 4 11 L4970</t>
  </si>
  <si>
    <t>03 0 00 00000</t>
  </si>
  <si>
    <t>03 0 11 00000</t>
  </si>
  <si>
    <t>03 0 11 73010</t>
  </si>
  <si>
    <t>03 0 12 00000</t>
  </si>
  <si>
    <t>03 0 12 73020</t>
  </si>
  <si>
    <t>03 0 13 00000</t>
  </si>
  <si>
    <t>03 0 13 73010</t>
  </si>
  <si>
    <t>03 0 14 00000</t>
  </si>
  <si>
    <t>03 0 14 73020</t>
  </si>
  <si>
    <t>03 0 14 S2000</t>
  </si>
  <si>
    <t>03 0 15 00000</t>
  </si>
  <si>
    <t>03 0 15 S2700</t>
  </si>
  <si>
    <t>03 0 16 00000</t>
  </si>
  <si>
    <t>03 0 17 00000</t>
  </si>
  <si>
    <t>03 0 18 00000</t>
  </si>
  <si>
    <t>03 0 18 73190</t>
  </si>
  <si>
    <t>03 0 21 00000</t>
  </si>
  <si>
    <t>03 0 22 00000</t>
  </si>
  <si>
    <t>03 0 22 S2020</t>
  </si>
  <si>
    <t>03 0 23 00000</t>
  </si>
  <si>
    <t>03 0 31 00000</t>
  </si>
  <si>
    <t>03 0 32 00000</t>
  </si>
  <si>
    <t>03 0 32 S2040</t>
  </si>
  <si>
    <t>03 0 41 00000</t>
  </si>
  <si>
    <t>03 0 41 90020</t>
  </si>
  <si>
    <t>04 0 00 00000</t>
  </si>
  <si>
    <t>04 0 12 00000</t>
  </si>
  <si>
    <t>04 0 12 S2150</t>
  </si>
  <si>
    <t>04 0 13 00000</t>
  </si>
  <si>
    <t>04 0 13 L4670</t>
  </si>
  <si>
    <t>04 0 13 L5190</t>
  </si>
  <si>
    <t>04 0 14 00000</t>
  </si>
  <si>
    <t>04 0 14 S2690</t>
  </si>
  <si>
    <t>04 0 15 00000</t>
  </si>
  <si>
    <t>04 0 15 L5190</t>
  </si>
  <si>
    <t>04 0 16 00000</t>
  </si>
  <si>
    <t>04 0 16 S2690</t>
  </si>
  <si>
    <t>04 0 18 00000</t>
  </si>
  <si>
    <t>04 0 21 00000</t>
  </si>
  <si>
    <t>04 0 21 S2690</t>
  </si>
  <si>
    <t>04 0 22 00000</t>
  </si>
  <si>
    <t>04 0 22 S2700</t>
  </si>
  <si>
    <t>04 0 23 00000</t>
  </si>
  <si>
    <t>04 0 23 L5190</t>
  </si>
  <si>
    <t>04 0 24 00000</t>
  </si>
  <si>
    <t>04 0 24 S2570</t>
  </si>
  <si>
    <t>04 0 31 00000</t>
  </si>
  <si>
    <t>04 0 33 00000</t>
  </si>
  <si>
    <t>04 0 33 L5190</t>
  </si>
  <si>
    <t>05 0 00 00000</t>
  </si>
  <si>
    <t>05 0 21 00000</t>
  </si>
  <si>
    <t>05 0 21 S2700</t>
  </si>
  <si>
    <t>05 0 22 00000</t>
  </si>
  <si>
    <t>05 0 23 00000</t>
  </si>
  <si>
    <t>05 0 31 00000</t>
  </si>
  <si>
    <t>06 0 00 00000</t>
  </si>
  <si>
    <t>06 0 11 00000</t>
  </si>
  <si>
    <t>06 0 12 73030</t>
  </si>
  <si>
    <t>06 0 13 00000</t>
  </si>
  <si>
    <t>06 0 14 00000</t>
  </si>
  <si>
    <t>06 0 16 00000</t>
  </si>
  <si>
    <t>06 0 22 00000</t>
  </si>
  <si>
    <t>07 0 00 00000</t>
  </si>
  <si>
    <t>07 1 00 00000</t>
  </si>
  <si>
    <t>07 1 31 00000</t>
  </si>
  <si>
    <t>07 1 31 S2430</t>
  </si>
  <si>
    <t>07 2 00 00000</t>
  </si>
  <si>
    <t>07 2 18 00000</t>
  </si>
  <si>
    <t>07 2 18 73110</t>
  </si>
  <si>
    <t>07 2 18 81010</t>
  </si>
  <si>
    <t>07 2 19 00000</t>
  </si>
  <si>
    <t>07 2 19 51180</t>
  </si>
  <si>
    <t>07 2 19 59300</t>
  </si>
  <si>
    <t>07 2 19 73090</t>
  </si>
  <si>
    <t>07 2 19 73100</t>
  </si>
  <si>
    <t>07 2 19 73150</t>
  </si>
  <si>
    <t>07 2 19 73160</t>
  </si>
  <si>
    <t>07 2 19 81020</t>
  </si>
  <si>
    <t>07 2 19 84010</t>
  </si>
  <si>
    <t>07 2 19 84110</t>
  </si>
  <si>
    <t>07 2 19 84120</t>
  </si>
  <si>
    <t>07 2 19 84200</t>
  </si>
  <si>
    <t>07 2 19 84220</t>
  </si>
  <si>
    <t>07 2 19 90020</t>
  </si>
  <si>
    <t>07 2 20 00000</t>
  </si>
  <si>
    <t>07 2 32 00000</t>
  </si>
  <si>
    <t>07 6 00 00000</t>
  </si>
  <si>
    <t>07 6 11 00000</t>
  </si>
  <si>
    <t>07 6 24 00000</t>
  </si>
  <si>
    <t>08 0 00 00000</t>
  </si>
  <si>
    <t>08 2 00 00000</t>
  </si>
  <si>
    <t>08 2 12 00000</t>
  </si>
  <si>
    <t>09 0 00 00000</t>
  </si>
  <si>
    <t>09 2 00 00000</t>
  </si>
  <si>
    <t>09 2 12 00000</t>
  </si>
  <si>
    <t>09 2 14 00000</t>
  </si>
  <si>
    <t>09 3 00 00000</t>
  </si>
  <si>
    <t>09 3 22 00000</t>
  </si>
  <si>
    <t>10 0 00 00000</t>
  </si>
  <si>
    <t>10 0 14 00000</t>
  </si>
  <si>
    <t>10 0 21 00000</t>
  </si>
  <si>
    <t>10 0 32 00000</t>
  </si>
  <si>
    <t>99 0 00 00000</t>
  </si>
  <si>
    <t>99 0 00 51200</t>
  </si>
  <si>
    <t>99 0 00 60010</t>
  </si>
  <si>
    <t>99 0 00 60020</t>
  </si>
  <si>
    <t>99 0 00 60030</t>
  </si>
  <si>
    <t>99 0 00 60040</t>
  </si>
  <si>
    <t>99 0 00 73040</t>
  </si>
  <si>
    <t>99 0 00 73050</t>
  </si>
  <si>
    <t>99 0 00 73070</t>
  </si>
  <si>
    <t>99 0 00 73080</t>
  </si>
  <si>
    <t>99 0 00 73150</t>
  </si>
  <si>
    <t>99 0 00 84100</t>
  </si>
  <si>
    <t>99 0 00 84170</t>
  </si>
  <si>
    <t>99 0 00 90015</t>
  </si>
  <si>
    <t>99 0 00 90020</t>
  </si>
  <si>
    <t>99 0 00 90030</t>
  </si>
  <si>
    <t>99 0 00 90060</t>
  </si>
  <si>
    <t>99 0 00 90090</t>
  </si>
  <si>
    <t>99 0 00 90180</t>
  </si>
  <si>
    <t>99 0 00 90190</t>
  </si>
  <si>
    <t>99 0 00 90290</t>
  </si>
  <si>
    <t>99 0 00 90310</t>
  </si>
  <si>
    <t>99 0 00 90410</t>
  </si>
  <si>
    <t>99 0 00 97000</t>
  </si>
  <si>
    <t>Мероприятия по энергосбережению и повышению энергетической эффективности</t>
  </si>
  <si>
    <t>Оплата муниципальными учреждениями расходов по коммунальным услугам</t>
  </si>
  <si>
    <t>03 0 25 00000</t>
  </si>
  <si>
    <t>03 0 25 S2850</t>
  </si>
  <si>
    <t>04 0 34 00000</t>
  </si>
  <si>
    <t>04 0 34 S2850</t>
  </si>
  <si>
    <t>05 0 24 00000</t>
  </si>
  <si>
    <t>05 0 24 S2850</t>
  </si>
  <si>
    <t>Организационная поддержка малого и среднего предпринимательства</t>
  </si>
  <si>
    <t>01 1 11 00000</t>
  </si>
  <si>
    <t>Создание системы по раздельному накоплению отходов</t>
  </si>
  <si>
    <t>02 2 14 00000</t>
  </si>
  <si>
    <t>02 2 14 S2860</t>
  </si>
  <si>
    <t>Подпрограмма "Повышение безопасности дорожного движения в муниципальном районе "Усть-Цилемский"</t>
  </si>
  <si>
    <t>02 5 00 00000</t>
  </si>
  <si>
    <t>Нанесение горизонтальной дорожной разметки</t>
  </si>
  <si>
    <t>02 5 23 00000</t>
  </si>
  <si>
    <t>Подпрограмма "Электронный муниципалитет"</t>
  </si>
  <si>
    <t>07 5 00 00000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</si>
  <si>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</si>
  <si>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07 5 14 00000</t>
  </si>
  <si>
    <t>07 5 14 S2840</t>
  </si>
  <si>
    <t>Поддержка научной, творческой, досуговой деятельности молодёжи, поддержка талантливых молодых людей</t>
  </si>
  <si>
    <t>10 0 31 00000</t>
  </si>
  <si>
    <t>Реализация решения Совета муниципального образования муниципального района "Усть-Цилемский" от 28.06.2018 г. № 228/22 "О наградах и поощрения муниципального района "Усть-Цилемский"</t>
  </si>
  <si>
    <t>Осуществление переданных полномочий по созданию по признанию помещения жилым помещением, жилого помещения непригодным для проживания, многоквартирного дома аварийным и подлежащим сносу или реконструкции</t>
  </si>
  <si>
    <t>99 0 00 84180</t>
  </si>
  <si>
    <t>Приобретение световозвращающих элементов для распространения среди учащихся образовательных организаций</t>
  </si>
  <si>
    <t>02 5 13 00000</t>
  </si>
  <si>
    <t>Проведение детских конкурсов по безопасности дорожного движения</t>
  </si>
  <si>
    <t>02 5 15 00000</t>
  </si>
  <si>
    <t>Обеспечение антитеррористической защищенности</t>
  </si>
  <si>
    <t>03 0 26 00000</t>
  </si>
  <si>
    <t>Мероприятия по обеспечению антитеррористической защищенности образовательных организаций</t>
  </si>
  <si>
    <t>03 0 26 S2010</t>
  </si>
  <si>
    <t>02 2 12 S2850</t>
  </si>
  <si>
    <t>02 3 11 S2850</t>
  </si>
  <si>
    <t>Осуществление переданных полномочий по участию в предупреждении и ликвидации последствий чрезвычайных ситуаций в границах поселения за исключением осуществления сбора информации в области защиты населения и территорий от чрезвычайных ситуаций и обмена такой информацией, обеспечения, в том числе с использованием комплексной системы экстренного оповещения населения об угрозе возникновения или о возникновении чрезвычайных ситуаций, своевременного оповещения населения об угрозе возникновения или о возникновении чрезвычайных ситуаций</t>
  </si>
  <si>
    <t>09 2 14 84190</t>
  </si>
  <si>
    <t>99 0 00 S2850</t>
  </si>
  <si>
    <t>Укрепление материально-технической базы и создание безопасных условий в организациях в сфере образования</t>
  </si>
  <si>
    <t>03 0 22 S2010</t>
  </si>
  <si>
    <t>04 0 13 S2150</t>
  </si>
  <si>
    <t>04 0 31 S2690</t>
  </si>
  <si>
    <t>Организация проведения оценки рыночной стоимости объектов муниципальной собственности</t>
  </si>
  <si>
    <t>07 6 21 00000</t>
  </si>
  <si>
    <t>07 2 19 S2850</t>
  </si>
  <si>
    <t>Гранты муниципальным образованиям городских округов и муниципальных районов в Республике Коми по результатам оценки эффективности деятельности органов местного самоуправления муниципальных образований городских округов и муниципальных районов в Республике Коми и глав (руководителей) администраций муниципальных образований городских округов и муниципальных районов в Республике Коми</t>
  </si>
  <si>
    <t>99 0 00 74090</t>
  </si>
  <si>
    <t>07 2 19 74090</t>
  </si>
  <si>
    <t>07 2 20 84300</t>
  </si>
  <si>
    <t>Приложение № 2</t>
  </si>
  <si>
    <t>Наименование кода</t>
  </si>
  <si>
    <t>Кассовое
исполнение 
(рублей)</t>
  </si>
  <si>
    <t>РАСХОДЫ
 БЮДЖЕТА МУНИЦИПАЛЬНОГО РАЙОНА "УСТЬ-ЦИЛЕМСКИЙ" ЗА 2019 ГОД
ПО ВЕДОМСТВЕННОЙ СТРУКТУРЕ РАСХОДОВ БЮЖЕТА МУНИЦИПАЛЬНОГО РАЙОНА "УСТЬ-ЦИЛЕМСКИЙ"</t>
  </si>
  <si>
    <t>03 0 Е2 50970</t>
  </si>
  <si>
    <t>03 0 Е1 51690</t>
  </si>
  <si>
    <t>Всего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</si>
  <si>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</si>
  <si>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 xml:space="preserve"> от  23   июня 2020 г. № 325/35</t>
  </si>
  <si>
    <t>Расходы на реализацию решения Совета муниципального района "Усть-Цилемский" "Об установлении муниципальных гарантий специалистам муниципальных учреждений муниципального образования муниципального района "Усть-Цилемский"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</si>
</sst>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?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"/>
  </cellStyleXfs>
  <cellXfs count="30">
    <xf numFmtId="0" fontId="0" fillId="0" borderId="0" xfId="0"/>
    <xf numFmtId="0" fontId="0" fillId="0" borderId="1" xfId="0" applyFill="1" applyBorder="1"/>
    <xf numFmtId="0" fontId="3" fillId="0" borderId="1" xfId="0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justify" vertical="center" wrapText="1"/>
    </xf>
    <xf numFmtId="43" fontId="2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6"/>
  <sheetViews>
    <sheetView tabSelected="1" workbookViewId="0">
      <selection activeCell="A5" sqref="A5:E10"/>
    </sheetView>
  </sheetViews>
  <sheetFormatPr defaultRowHeight="15" x14ac:dyDescent="0.25"/>
  <cols>
    <col min="1" max="1" width="62.85546875" style="5" customWidth="1"/>
    <col min="2" max="2" width="6.85546875" style="5" customWidth="1"/>
    <col min="3" max="3" width="15.7109375" style="5" customWidth="1"/>
    <col min="4" max="4" width="5.28515625" style="5" customWidth="1"/>
    <col min="5" max="5" width="20.7109375" style="5" customWidth="1"/>
  </cols>
  <sheetData>
    <row r="1" spans="1:5" ht="15.75" x14ac:dyDescent="0.25">
      <c r="A1" s="1"/>
      <c r="B1" s="1"/>
      <c r="C1" s="1"/>
      <c r="D1" s="1"/>
      <c r="E1" s="6" t="s">
        <v>392</v>
      </c>
    </row>
    <row r="2" spans="1:5" ht="15.75" x14ac:dyDescent="0.25">
      <c r="A2" s="1"/>
      <c r="B2" s="1"/>
      <c r="C2" s="1"/>
      <c r="D2" s="1"/>
      <c r="E2" s="7" t="s">
        <v>76</v>
      </c>
    </row>
    <row r="3" spans="1:5" ht="15.75" customHeight="1" x14ac:dyDescent="0.25">
      <c r="A3" s="1"/>
      <c r="B3" s="1"/>
      <c r="C3" s="26" t="s">
        <v>400</v>
      </c>
      <c r="D3" s="26"/>
      <c r="E3" s="26"/>
    </row>
    <row r="4" spans="1:5" x14ac:dyDescent="0.25">
      <c r="A4" s="1"/>
      <c r="B4" s="1"/>
      <c r="C4" s="1"/>
      <c r="D4" s="1"/>
      <c r="E4" s="2"/>
    </row>
    <row r="5" spans="1:5" x14ac:dyDescent="0.25">
      <c r="A5" s="27" t="s">
        <v>395</v>
      </c>
      <c r="B5" s="27"/>
      <c r="C5" s="27"/>
      <c r="D5" s="27"/>
      <c r="E5" s="27"/>
    </row>
    <row r="6" spans="1:5" x14ac:dyDescent="0.25">
      <c r="A6" s="27"/>
      <c r="B6" s="27"/>
      <c r="C6" s="27"/>
      <c r="D6" s="27"/>
      <c r="E6" s="27"/>
    </row>
    <row r="7" spans="1:5" ht="15" customHeight="1" x14ac:dyDescent="0.25">
      <c r="A7" s="27"/>
      <c r="B7" s="27"/>
      <c r="C7" s="27"/>
      <c r="D7" s="27"/>
      <c r="E7" s="27"/>
    </row>
    <row r="8" spans="1:5" ht="15" customHeight="1" x14ac:dyDescent="0.25">
      <c r="A8" s="27"/>
      <c r="B8" s="27"/>
      <c r="C8" s="27"/>
      <c r="D8" s="27"/>
      <c r="E8" s="27"/>
    </row>
    <row r="9" spans="1:5" ht="20.25" customHeight="1" x14ac:dyDescent="0.25">
      <c r="A9" s="27"/>
      <c r="B9" s="27"/>
      <c r="C9" s="27"/>
      <c r="D9" s="27"/>
      <c r="E9" s="27"/>
    </row>
    <row r="10" spans="1:5" hidden="1" x14ac:dyDescent="0.25">
      <c r="A10" s="27"/>
      <c r="B10" s="27"/>
      <c r="C10" s="27"/>
      <c r="D10" s="27"/>
      <c r="E10" s="27"/>
    </row>
    <row r="11" spans="1:5" ht="18.75" x14ac:dyDescent="0.25">
      <c r="A11" s="3"/>
      <c r="B11" s="3"/>
      <c r="C11" s="3"/>
      <c r="D11" s="3"/>
      <c r="E11" s="4"/>
    </row>
    <row r="12" spans="1:5" ht="15.75" customHeight="1" x14ac:dyDescent="0.25">
      <c r="A12" s="28" t="s">
        <v>393</v>
      </c>
      <c r="B12" s="29" t="s">
        <v>115</v>
      </c>
      <c r="C12" s="29" t="s">
        <v>1</v>
      </c>
      <c r="D12" s="29" t="s">
        <v>2</v>
      </c>
      <c r="E12" s="28" t="s">
        <v>394</v>
      </c>
    </row>
    <row r="13" spans="1:5" x14ac:dyDescent="0.25">
      <c r="A13" s="28"/>
      <c r="B13" s="29"/>
      <c r="C13" s="29"/>
      <c r="D13" s="29"/>
      <c r="E13" s="28"/>
    </row>
    <row r="14" spans="1:5" x14ac:dyDescent="0.25">
      <c r="A14" s="28"/>
      <c r="B14" s="29"/>
      <c r="C14" s="29"/>
      <c r="D14" s="29"/>
      <c r="E14" s="28"/>
    </row>
    <row r="15" spans="1:5" x14ac:dyDescent="0.25">
      <c r="A15" s="28"/>
      <c r="B15" s="29" t="s">
        <v>0</v>
      </c>
      <c r="C15" s="29" t="s">
        <v>1</v>
      </c>
      <c r="D15" s="29" t="s">
        <v>2</v>
      </c>
      <c r="E15" s="28"/>
    </row>
    <row r="16" spans="1:5" ht="15.75" x14ac:dyDescent="0.25">
      <c r="A16" s="8"/>
      <c r="B16" s="9"/>
      <c r="C16" s="9"/>
      <c r="D16" s="9"/>
      <c r="E16" s="8"/>
    </row>
    <row r="17" spans="1:5" ht="15.75" x14ac:dyDescent="0.25">
      <c r="A17" s="11" t="s">
        <v>398</v>
      </c>
      <c r="B17" s="9"/>
      <c r="C17" s="9"/>
      <c r="D17" s="9"/>
      <c r="E17" s="12">
        <f>E18+E26+E34+E231+E313</f>
        <v>957962492.09000015</v>
      </c>
    </row>
    <row r="18" spans="1:5" ht="31.5" x14ac:dyDescent="0.25">
      <c r="A18" s="23" t="s">
        <v>3</v>
      </c>
      <c r="B18" s="13" t="s">
        <v>4</v>
      </c>
      <c r="C18" s="13"/>
      <c r="D18" s="13"/>
      <c r="E18" s="14">
        <f>E19</f>
        <v>1428487.23</v>
      </c>
    </row>
    <row r="19" spans="1:5" ht="15.75" x14ac:dyDescent="0.25">
      <c r="A19" s="15" t="s">
        <v>5</v>
      </c>
      <c r="B19" s="16" t="s">
        <v>4</v>
      </c>
      <c r="C19" s="16" t="s">
        <v>317</v>
      </c>
      <c r="D19" s="16"/>
      <c r="E19" s="17">
        <f>E20+E22</f>
        <v>1428487.23</v>
      </c>
    </row>
    <row r="20" spans="1:5" ht="63" x14ac:dyDescent="0.25">
      <c r="A20" s="15" t="s">
        <v>92</v>
      </c>
      <c r="B20" s="16" t="s">
        <v>4</v>
      </c>
      <c r="C20" s="16" t="s">
        <v>328</v>
      </c>
      <c r="D20" s="16"/>
      <c r="E20" s="17">
        <f>E21</f>
        <v>12497</v>
      </c>
    </row>
    <row r="21" spans="1:5" ht="31.5" x14ac:dyDescent="0.25">
      <c r="A21" s="18" t="s">
        <v>90</v>
      </c>
      <c r="B21" s="19" t="s">
        <v>4</v>
      </c>
      <c r="C21" s="19" t="s">
        <v>328</v>
      </c>
      <c r="D21" s="19" t="s">
        <v>6</v>
      </c>
      <c r="E21" s="10">
        <v>12497</v>
      </c>
    </row>
    <row r="22" spans="1:5" ht="31.5" x14ac:dyDescent="0.25">
      <c r="A22" s="15" t="s">
        <v>7</v>
      </c>
      <c r="B22" s="16" t="s">
        <v>4</v>
      </c>
      <c r="C22" s="16" t="s">
        <v>332</v>
      </c>
      <c r="D22" s="16"/>
      <c r="E22" s="17">
        <f>E23+E24+E25</f>
        <v>1415990.23</v>
      </c>
    </row>
    <row r="23" spans="1:5" ht="63" x14ac:dyDescent="0.25">
      <c r="A23" s="18" t="s">
        <v>83</v>
      </c>
      <c r="B23" s="19" t="s">
        <v>4</v>
      </c>
      <c r="C23" s="19" t="s">
        <v>332</v>
      </c>
      <c r="D23" s="19" t="s">
        <v>8</v>
      </c>
      <c r="E23" s="10">
        <f>1010919.74+21120.2+323240.91</f>
        <v>1355280.8499999999</v>
      </c>
    </row>
    <row r="24" spans="1:5" ht="31.5" x14ac:dyDescent="0.25">
      <c r="A24" s="18" t="s">
        <v>90</v>
      </c>
      <c r="B24" s="19" t="s">
        <v>4</v>
      </c>
      <c r="C24" s="19" t="s">
        <v>332</v>
      </c>
      <c r="D24" s="19" t="s">
        <v>6</v>
      </c>
      <c r="E24" s="10">
        <f>36497.87+24169.66</f>
        <v>60667.53</v>
      </c>
    </row>
    <row r="25" spans="1:5" ht="15.75" x14ac:dyDescent="0.25">
      <c r="A25" s="18" t="s">
        <v>89</v>
      </c>
      <c r="B25" s="19" t="s">
        <v>4</v>
      </c>
      <c r="C25" s="19" t="s">
        <v>332</v>
      </c>
      <c r="D25" s="19" t="s">
        <v>11</v>
      </c>
      <c r="E25" s="10">
        <v>41.85</v>
      </c>
    </row>
    <row r="26" spans="1:5" ht="31.5" x14ac:dyDescent="0.25">
      <c r="A26" s="23" t="s">
        <v>101</v>
      </c>
      <c r="B26" s="13" t="s">
        <v>9</v>
      </c>
      <c r="C26" s="13"/>
      <c r="D26" s="13"/>
      <c r="E26" s="14">
        <f>E27</f>
        <v>448690.15</v>
      </c>
    </row>
    <row r="27" spans="1:5" ht="15.75" x14ac:dyDescent="0.25">
      <c r="A27" s="15" t="s">
        <v>5</v>
      </c>
      <c r="B27" s="16" t="s">
        <v>9</v>
      </c>
      <c r="C27" s="16" t="s">
        <v>317</v>
      </c>
      <c r="D27" s="16"/>
      <c r="E27" s="17">
        <f>E28+E32</f>
        <v>448690.15</v>
      </c>
    </row>
    <row r="28" spans="1:5" ht="47.25" x14ac:dyDescent="0.25">
      <c r="A28" s="15" t="s">
        <v>10</v>
      </c>
      <c r="B28" s="16" t="s">
        <v>9</v>
      </c>
      <c r="C28" s="16" t="s">
        <v>331</v>
      </c>
      <c r="D28" s="16"/>
      <c r="E28" s="17">
        <f>E29+E30+E31</f>
        <v>163310.15</v>
      </c>
    </row>
    <row r="29" spans="1:5" ht="63" x14ac:dyDescent="0.25">
      <c r="A29" s="18" t="s">
        <v>83</v>
      </c>
      <c r="B29" s="19" t="s">
        <v>9</v>
      </c>
      <c r="C29" s="19" t="s">
        <v>331</v>
      </c>
      <c r="D29" s="19" t="s">
        <v>8</v>
      </c>
      <c r="E29" s="10">
        <v>14721.85</v>
      </c>
    </row>
    <row r="30" spans="1:5" ht="31.5" x14ac:dyDescent="0.25">
      <c r="A30" s="18" t="s">
        <v>90</v>
      </c>
      <c r="B30" s="19" t="s">
        <v>9</v>
      </c>
      <c r="C30" s="19" t="s">
        <v>331</v>
      </c>
      <c r="D30" s="19" t="s">
        <v>6</v>
      </c>
      <c r="E30" s="10">
        <v>48588.3</v>
      </c>
    </row>
    <row r="31" spans="1:5" ht="15.75" x14ac:dyDescent="0.25">
      <c r="A31" s="18" t="s">
        <v>89</v>
      </c>
      <c r="B31" s="19" t="s">
        <v>9</v>
      </c>
      <c r="C31" s="19" t="s">
        <v>331</v>
      </c>
      <c r="D31" s="19" t="s">
        <v>11</v>
      </c>
      <c r="E31" s="10">
        <v>100000</v>
      </c>
    </row>
    <row r="32" spans="1:5" ht="47.25" x14ac:dyDescent="0.25">
      <c r="A32" s="15" t="s">
        <v>159</v>
      </c>
      <c r="B32" s="16" t="s">
        <v>9</v>
      </c>
      <c r="C32" s="16" t="s">
        <v>340</v>
      </c>
      <c r="D32" s="16"/>
      <c r="E32" s="17">
        <f>E33</f>
        <v>285380</v>
      </c>
    </row>
    <row r="33" spans="1:5" ht="31.5" x14ac:dyDescent="0.25">
      <c r="A33" s="18" t="s">
        <v>90</v>
      </c>
      <c r="B33" s="19" t="s">
        <v>9</v>
      </c>
      <c r="C33" s="19" t="s">
        <v>340</v>
      </c>
      <c r="D33" s="19" t="s">
        <v>6</v>
      </c>
      <c r="E33" s="10">
        <v>285380</v>
      </c>
    </row>
    <row r="34" spans="1:5" ht="31.5" x14ac:dyDescent="0.25">
      <c r="A34" s="23" t="s">
        <v>102</v>
      </c>
      <c r="B34" s="13" t="s">
        <v>12</v>
      </c>
      <c r="C34" s="13"/>
      <c r="D34" s="13"/>
      <c r="E34" s="14">
        <f>E35+E48+E114+E117+E122+E136+E152+E156+E167+E177</f>
        <v>164012290.07000002</v>
      </c>
    </row>
    <row r="35" spans="1:5" ht="31.5" x14ac:dyDescent="0.25">
      <c r="A35" s="15" t="s">
        <v>13</v>
      </c>
      <c r="B35" s="16" t="s">
        <v>12</v>
      </c>
      <c r="C35" s="16" t="s">
        <v>179</v>
      </c>
      <c r="D35" s="16"/>
      <c r="E35" s="17">
        <f>E36+E43</f>
        <v>2794372.56</v>
      </c>
    </row>
    <row r="36" spans="1:5" ht="31.5" x14ac:dyDescent="0.25">
      <c r="A36" s="15" t="s">
        <v>14</v>
      </c>
      <c r="B36" s="16" t="s">
        <v>12</v>
      </c>
      <c r="C36" s="16" t="s">
        <v>180</v>
      </c>
      <c r="D36" s="16"/>
      <c r="E36" s="17">
        <f>E37+E39+E41</f>
        <v>2642446.56</v>
      </c>
    </row>
    <row r="37" spans="1:5" ht="31.5" x14ac:dyDescent="0.25">
      <c r="A37" s="15" t="s">
        <v>349</v>
      </c>
      <c r="B37" s="16" t="s">
        <v>12</v>
      </c>
      <c r="C37" s="16" t="s">
        <v>350</v>
      </c>
      <c r="D37" s="16"/>
      <c r="E37" s="17">
        <f>E38</f>
        <v>14585</v>
      </c>
    </row>
    <row r="38" spans="1:5" ht="31.5" x14ac:dyDescent="0.25">
      <c r="A38" s="18" t="s">
        <v>90</v>
      </c>
      <c r="B38" s="19" t="s">
        <v>12</v>
      </c>
      <c r="C38" s="19" t="s">
        <v>350</v>
      </c>
      <c r="D38" s="19" t="s">
        <v>6</v>
      </c>
      <c r="E38" s="10">
        <v>14585</v>
      </c>
    </row>
    <row r="39" spans="1:5" ht="31.5" x14ac:dyDescent="0.25">
      <c r="A39" s="15" t="s">
        <v>16</v>
      </c>
      <c r="B39" s="16" t="s">
        <v>12</v>
      </c>
      <c r="C39" s="16" t="s">
        <v>181</v>
      </c>
      <c r="D39" s="16"/>
      <c r="E39" s="17">
        <f>E40</f>
        <v>629190</v>
      </c>
    </row>
    <row r="40" spans="1:5" ht="15.75" x14ac:dyDescent="0.25">
      <c r="A40" s="18" t="s">
        <v>89</v>
      </c>
      <c r="B40" s="19" t="s">
        <v>12</v>
      </c>
      <c r="C40" s="19" t="s">
        <v>181</v>
      </c>
      <c r="D40" s="19" t="s">
        <v>11</v>
      </c>
      <c r="E40" s="10">
        <v>629190</v>
      </c>
    </row>
    <row r="41" spans="1:5" ht="47.25" x14ac:dyDescent="0.25">
      <c r="A41" s="15" t="s">
        <v>160</v>
      </c>
      <c r="B41" s="16" t="s">
        <v>12</v>
      </c>
      <c r="C41" s="16" t="s">
        <v>182</v>
      </c>
      <c r="D41" s="16"/>
      <c r="E41" s="17">
        <f>E42</f>
        <v>1998671.56</v>
      </c>
    </row>
    <row r="42" spans="1:5" ht="15.75" x14ac:dyDescent="0.25">
      <c r="A42" s="18" t="s">
        <v>89</v>
      </c>
      <c r="B42" s="19" t="s">
        <v>12</v>
      </c>
      <c r="C42" s="19" t="s">
        <v>182</v>
      </c>
      <c r="D42" s="19" t="s">
        <v>11</v>
      </c>
      <c r="E42" s="10">
        <v>1998671.56</v>
      </c>
    </row>
    <row r="43" spans="1:5" ht="31.5" x14ac:dyDescent="0.25">
      <c r="A43" s="15" t="s">
        <v>127</v>
      </c>
      <c r="B43" s="16" t="s">
        <v>12</v>
      </c>
      <c r="C43" s="16" t="s">
        <v>183</v>
      </c>
      <c r="D43" s="16"/>
      <c r="E43" s="17">
        <f>E44+E46</f>
        <v>151926</v>
      </c>
    </row>
    <row r="44" spans="1:5" ht="15.75" x14ac:dyDescent="0.25">
      <c r="A44" s="15" t="s">
        <v>17</v>
      </c>
      <c r="B44" s="16" t="s">
        <v>12</v>
      </c>
      <c r="C44" s="16" t="s">
        <v>184</v>
      </c>
      <c r="D44" s="16"/>
      <c r="E44" s="17">
        <f>E45</f>
        <v>100000</v>
      </c>
    </row>
    <row r="45" spans="1:5" ht="15.75" x14ac:dyDescent="0.25">
      <c r="A45" s="18" t="s">
        <v>84</v>
      </c>
      <c r="B45" s="19" t="s">
        <v>12</v>
      </c>
      <c r="C45" s="19" t="s">
        <v>184</v>
      </c>
      <c r="D45" s="19" t="s">
        <v>18</v>
      </c>
      <c r="E45" s="10">
        <v>100000</v>
      </c>
    </row>
    <row r="46" spans="1:5" ht="31.5" x14ac:dyDescent="0.25">
      <c r="A46" s="15" t="s">
        <v>93</v>
      </c>
      <c r="B46" s="16" t="s">
        <v>12</v>
      </c>
      <c r="C46" s="16" t="s">
        <v>185</v>
      </c>
      <c r="D46" s="16"/>
      <c r="E46" s="17">
        <f>E47</f>
        <v>51926</v>
      </c>
    </row>
    <row r="47" spans="1:5" ht="31.5" x14ac:dyDescent="0.25">
      <c r="A47" s="18" t="s">
        <v>90</v>
      </c>
      <c r="B47" s="19" t="s">
        <v>12</v>
      </c>
      <c r="C47" s="19" t="s">
        <v>185</v>
      </c>
      <c r="D47" s="19" t="s">
        <v>6</v>
      </c>
      <c r="E47" s="10">
        <v>51926</v>
      </c>
    </row>
    <row r="48" spans="1:5" ht="47.25" x14ac:dyDescent="0.25">
      <c r="A48" s="15" t="s">
        <v>19</v>
      </c>
      <c r="B48" s="16" t="s">
        <v>12</v>
      </c>
      <c r="C48" s="16" t="s">
        <v>186</v>
      </c>
      <c r="D48" s="16"/>
      <c r="E48" s="17">
        <f>E49+E62+E78+E106+E110</f>
        <v>84001043.640000001</v>
      </c>
    </row>
    <row r="49" spans="1:5" ht="31.5" x14ac:dyDescent="0.25">
      <c r="A49" s="15" t="s">
        <v>20</v>
      </c>
      <c r="B49" s="16" t="s">
        <v>12</v>
      </c>
      <c r="C49" s="16" t="s">
        <v>187</v>
      </c>
      <c r="D49" s="16"/>
      <c r="E49" s="17">
        <f>E50+E58</f>
        <v>13165317.280000001</v>
      </c>
    </row>
    <row r="50" spans="1:5" ht="31.5" x14ac:dyDescent="0.25">
      <c r="A50" s="15" t="s">
        <v>21</v>
      </c>
      <c r="B50" s="16" t="s">
        <v>12</v>
      </c>
      <c r="C50" s="16" t="s">
        <v>188</v>
      </c>
      <c r="D50" s="16"/>
      <c r="E50" s="17">
        <f>E51+E52+E53+E56</f>
        <v>9720533.2800000012</v>
      </c>
    </row>
    <row r="51" spans="1:5" ht="31.5" x14ac:dyDescent="0.25">
      <c r="A51" s="18" t="s">
        <v>90</v>
      </c>
      <c r="B51" s="19" t="s">
        <v>12</v>
      </c>
      <c r="C51" s="19" t="s">
        <v>188</v>
      </c>
      <c r="D51" s="19" t="s">
        <v>6</v>
      </c>
      <c r="E51" s="10">
        <v>195043.5</v>
      </c>
    </row>
    <row r="52" spans="1:5" ht="31.5" x14ac:dyDescent="0.25">
      <c r="A52" s="18" t="s">
        <v>85</v>
      </c>
      <c r="B52" s="19" t="s">
        <v>12</v>
      </c>
      <c r="C52" s="19" t="s">
        <v>188</v>
      </c>
      <c r="D52" s="19" t="s">
        <v>22</v>
      </c>
      <c r="E52" s="10">
        <v>333018.65999999997</v>
      </c>
    </row>
    <row r="53" spans="1:5" ht="31.5" x14ac:dyDescent="0.25">
      <c r="A53" s="15" t="s">
        <v>163</v>
      </c>
      <c r="B53" s="16" t="s">
        <v>12</v>
      </c>
      <c r="C53" s="16" t="s">
        <v>189</v>
      </c>
      <c r="D53" s="16"/>
      <c r="E53" s="17">
        <f>E54+E55</f>
        <v>9147815.0600000005</v>
      </c>
    </row>
    <row r="54" spans="1:5" ht="31.5" x14ac:dyDescent="0.25">
      <c r="A54" s="18" t="s">
        <v>90</v>
      </c>
      <c r="B54" s="19" t="s">
        <v>12</v>
      </c>
      <c r="C54" s="19" t="s">
        <v>189</v>
      </c>
      <c r="D54" s="19" t="s">
        <v>6</v>
      </c>
      <c r="E54" s="10">
        <v>209123.49</v>
      </c>
    </row>
    <row r="55" spans="1:5" ht="31.5" x14ac:dyDescent="0.25">
      <c r="A55" s="18" t="s">
        <v>85</v>
      </c>
      <c r="B55" s="19" t="s">
        <v>12</v>
      </c>
      <c r="C55" s="19" t="s">
        <v>189</v>
      </c>
      <c r="D55" s="19" t="s">
        <v>22</v>
      </c>
      <c r="E55" s="10">
        <v>8938691.5700000003</v>
      </c>
    </row>
    <row r="56" spans="1:5" ht="31.5" x14ac:dyDescent="0.25">
      <c r="A56" s="15" t="s">
        <v>173</v>
      </c>
      <c r="B56" s="16" t="s">
        <v>12</v>
      </c>
      <c r="C56" s="16" t="s">
        <v>190</v>
      </c>
      <c r="D56" s="16"/>
      <c r="E56" s="17">
        <f>E57</f>
        <v>44656.06</v>
      </c>
    </row>
    <row r="57" spans="1:5" ht="31.5" x14ac:dyDescent="0.25">
      <c r="A57" s="18" t="s">
        <v>90</v>
      </c>
      <c r="B57" s="19" t="s">
        <v>12</v>
      </c>
      <c r="C57" s="19" t="s">
        <v>190</v>
      </c>
      <c r="D57" s="19" t="s">
        <v>6</v>
      </c>
      <c r="E57" s="10">
        <v>44656.06</v>
      </c>
    </row>
    <row r="58" spans="1:5" ht="15.75" x14ac:dyDescent="0.25">
      <c r="A58" s="15" t="s">
        <v>94</v>
      </c>
      <c r="B58" s="16" t="s">
        <v>12</v>
      </c>
      <c r="C58" s="16" t="s">
        <v>193</v>
      </c>
      <c r="D58" s="16"/>
      <c r="E58" s="17">
        <f>E59</f>
        <v>3444784</v>
      </c>
    </row>
    <row r="59" spans="1:5" ht="31.5" x14ac:dyDescent="0.25">
      <c r="A59" s="15" t="s">
        <v>103</v>
      </c>
      <c r="B59" s="16" t="s">
        <v>12</v>
      </c>
      <c r="C59" s="16" t="s">
        <v>194</v>
      </c>
      <c r="D59" s="16"/>
      <c r="E59" s="17">
        <f>E60+E61</f>
        <v>3444784</v>
      </c>
    </row>
    <row r="60" spans="1:5" ht="63" x14ac:dyDescent="0.25">
      <c r="A60" s="18" t="s">
        <v>83</v>
      </c>
      <c r="B60" s="19" t="s">
        <v>12</v>
      </c>
      <c r="C60" s="19" t="s">
        <v>194</v>
      </c>
      <c r="D60" s="19" t="s">
        <v>8</v>
      </c>
      <c r="E60" s="10">
        <f>2465800+19469+740706.36</f>
        <v>3225975.36</v>
      </c>
    </row>
    <row r="61" spans="1:5" ht="31.5" x14ac:dyDescent="0.25">
      <c r="A61" s="18" t="s">
        <v>90</v>
      </c>
      <c r="B61" s="19" t="s">
        <v>12</v>
      </c>
      <c r="C61" s="19" t="s">
        <v>194</v>
      </c>
      <c r="D61" s="19" t="s">
        <v>6</v>
      </c>
      <c r="E61" s="10">
        <v>218808.64</v>
      </c>
    </row>
    <row r="62" spans="1:5" ht="47.25" x14ac:dyDescent="0.25">
      <c r="A62" s="15" t="s">
        <v>104</v>
      </c>
      <c r="B62" s="16" t="s">
        <v>12</v>
      </c>
      <c r="C62" s="16" t="s">
        <v>195</v>
      </c>
      <c r="D62" s="16"/>
      <c r="E62" s="17">
        <f>E63+E65+E75</f>
        <v>9591027.8599999994</v>
      </c>
    </row>
    <row r="63" spans="1:5" ht="31.5" x14ac:dyDescent="0.25">
      <c r="A63" s="15" t="s">
        <v>164</v>
      </c>
      <c r="B63" s="16" t="s">
        <v>12</v>
      </c>
      <c r="C63" s="16" t="s">
        <v>196</v>
      </c>
      <c r="D63" s="16"/>
      <c r="E63" s="17">
        <f>E64</f>
        <v>195900</v>
      </c>
    </row>
    <row r="64" spans="1:5" ht="31.5" x14ac:dyDescent="0.25">
      <c r="A64" s="18" t="s">
        <v>90</v>
      </c>
      <c r="B64" s="19" t="s">
        <v>12</v>
      </c>
      <c r="C64" s="19" t="s">
        <v>196</v>
      </c>
      <c r="D64" s="19" t="s">
        <v>6</v>
      </c>
      <c r="E64" s="10">
        <v>195900</v>
      </c>
    </row>
    <row r="65" spans="1:5" ht="15.75" x14ac:dyDescent="0.25">
      <c r="A65" s="15" t="s">
        <v>95</v>
      </c>
      <c r="B65" s="16" t="s">
        <v>12</v>
      </c>
      <c r="C65" s="16" t="s">
        <v>197</v>
      </c>
      <c r="D65" s="16"/>
      <c r="E65" s="17">
        <f>E66+E67+E69+E73</f>
        <v>8395127.8599999994</v>
      </c>
    </row>
    <row r="66" spans="1:5" ht="31.5" x14ac:dyDescent="0.25">
      <c r="A66" s="18" t="s">
        <v>90</v>
      </c>
      <c r="B66" s="19" t="s">
        <v>12</v>
      </c>
      <c r="C66" s="19" t="s">
        <v>197</v>
      </c>
      <c r="D66" s="19" t="s">
        <v>6</v>
      </c>
      <c r="E66" s="10">
        <v>142500</v>
      </c>
    </row>
    <row r="67" spans="1:5" ht="47.25" x14ac:dyDescent="0.25">
      <c r="A67" s="15" t="s">
        <v>174</v>
      </c>
      <c r="B67" s="16" t="s">
        <v>12</v>
      </c>
      <c r="C67" s="16" t="s">
        <v>198</v>
      </c>
      <c r="D67" s="16"/>
      <c r="E67" s="17">
        <f>E68</f>
        <v>11718</v>
      </c>
    </row>
    <row r="68" spans="1:5" ht="31.5" x14ac:dyDescent="0.25">
      <c r="A68" s="18" t="s">
        <v>90</v>
      </c>
      <c r="B68" s="19" t="s">
        <v>12</v>
      </c>
      <c r="C68" s="19" t="s">
        <v>198</v>
      </c>
      <c r="D68" s="19" t="s">
        <v>6</v>
      </c>
      <c r="E68" s="10">
        <v>11718</v>
      </c>
    </row>
    <row r="69" spans="1:5" ht="31.5" x14ac:dyDescent="0.25">
      <c r="A69" s="15" t="s">
        <v>103</v>
      </c>
      <c r="B69" s="16" t="s">
        <v>12</v>
      </c>
      <c r="C69" s="16" t="s">
        <v>199</v>
      </c>
      <c r="D69" s="16"/>
      <c r="E69" s="17">
        <f>E70+E71+E72</f>
        <v>6994570.5099999998</v>
      </c>
    </row>
    <row r="70" spans="1:5" ht="63" x14ac:dyDescent="0.25">
      <c r="A70" s="18" t="s">
        <v>83</v>
      </c>
      <c r="B70" s="19" t="s">
        <v>12</v>
      </c>
      <c r="C70" s="19" t="s">
        <v>199</v>
      </c>
      <c r="D70" s="19" t="s">
        <v>8</v>
      </c>
      <c r="E70" s="10">
        <f>4557296.93+76453+1429587.23</f>
        <v>6063337.1600000001</v>
      </c>
    </row>
    <row r="71" spans="1:5" ht="31.5" x14ac:dyDescent="0.25">
      <c r="A71" s="18" t="s">
        <v>90</v>
      </c>
      <c r="B71" s="19" t="s">
        <v>12</v>
      </c>
      <c r="C71" s="19" t="s">
        <v>199</v>
      </c>
      <c r="D71" s="19" t="s">
        <v>6</v>
      </c>
      <c r="E71" s="10">
        <v>930433.35</v>
      </c>
    </row>
    <row r="72" spans="1:5" ht="15.75" x14ac:dyDescent="0.25">
      <c r="A72" s="18" t="s">
        <v>89</v>
      </c>
      <c r="B72" s="19" t="s">
        <v>12</v>
      </c>
      <c r="C72" s="19" t="s">
        <v>199</v>
      </c>
      <c r="D72" s="19" t="s">
        <v>11</v>
      </c>
      <c r="E72" s="10">
        <v>800</v>
      </c>
    </row>
    <row r="73" spans="1:5" ht="31.5" x14ac:dyDescent="0.25">
      <c r="A73" s="15" t="s">
        <v>342</v>
      </c>
      <c r="B73" s="16" t="s">
        <v>12</v>
      </c>
      <c r="C73" s="16" t="s">
        <v>376</v>
      </c>
      <c r="D73" s="16"/>
      <c r="E73" s="17">
        <f>E74</f>
        <v>1246339.3500000001</v>
      </c>
    </row>
    <row r="74" spans="1:5" ht="31.5" x14ac:dyDescent="0.25">
      <c r="A74" s="18" t="s">
        <v>90</v>
      </c>
      <c r="B74" s="19" t="s">
        <v>12</v>
      </c>
      <c r="C74" s="19" t="s">
        <v>376</v>
      </c>
      <c r="D74" s="19" t="s">
        <v>6</v>
      </c>
      <c r="E74" s="10">
        <v>1246339.3500000001</v>
      </c>
    </row>
    <row r="75" spans="1:5" ht="15.75" x14ac:dyDescent="0.25">
      <c r="A75" s="15" t="s">
        <v>351</v>
      </c>
      <c r="B75" s="16" t="s">
        <v>12</v>
      </c>
      <c r="C75" s="16" t="s">
        <v>352</v>
      </c>
      <c r="D75" s="16"/>
      <c r="E75" s="17">
        <f>E76</f>
        <v>1000000</v>
      </c>
    </row>
    <row r="76" spans="1:5" ht="15.75" x14ac:dyDescent="0.25">
      <c r="A76" s="15" t="s">
        <v>351</v>
      </c>
      <c r="B76" s="16" t="s">
        <v>12</v>
      </c>
      <c r="C76" s="16" t="s">
        <v>353</v>
      </c>
      <c r="D76" s="16"/>
      <c r="E76" s="17">
        <f>E77</f>
        <v>1000000</v>
      </c>
    </row>
    <row r="77" spans="1:5" ht="31.5" x14ac:dyDescent="0.25">
      <c r="A77" s="18" t="s">
        <v>90</v>
      </c>
      <c r="B77" s="19" t="s">
        <v>12</v>
      </c>
      <c r="C77" s="19" t="s">
        <v>353</v>
      </c>
      <c r="D77" s="19" t="s">
        <v>6</v>
      </c>
      <c r="E77" s="10">
        <v>1000000</v>
      </c>
    </row>
    <row r="78" spans="1:5" ht="31.5" x14ac:dyDescent="0.25">
      <c r="A78" s="15" t="s">
        <v>129</v>
      </c>
      <c r="B78" s="16" t="s">
        <v>12</v>
      </c>
      <c r="C78" s="16" t="s">
        <v>200</v>
      </c>
      <c r="D78" s="16"/>
      <c r="E78" s="17">
        <f>E79+E93+E95+E99</f>
        <v>60369107.530000001</v>
      </c>
    </row>
    <row r="79" spans="1:5" ht="63" x14ac:dyDescent="0.25">
      <c r="A79" s="15" t="s">
        <v>130</v>
      </c>
      <c r="B79" s="16" t="s">
        <v>12</v>
      </c>
      <c r="C79" s="16" t="s">
        <v>201</v>
      </c>
      <c r="D79" s="16"/>
      <c r="E79" s="17">
        <f>E80+E81+E85+E88+E91</f>
        <v>37658862.160000004</v>
      </c>
    </row>
    <row r="80" spans="1:5" ht="31.5" x14ac:dyDescent="0.25">
      <c r="A80" s="18" t="s">
        <v>90</v>
      </c>
      <c r="B80" s="19" t="s">
        <v>12</v>
      </c>
      <c r="C80" s="19" t="s">
        <v>201</v>
      </c>
      <c r="D80" s="19" t="s">
        <v>6</v>
      </c>
      <c r="E80" s="10">
        <v>1726091.8</v>
      </c>
    </row>
    <row r="81" spans="1:5" ht="31.5" x14ac:dyDescent="0.25">
      <c r="A81" s="15" t="s">
        <v>103</v>
      </c>
      <c r="B81" s="16" t="s">
        <v>12</v>
      </c>
      <c r="C81" s="16" t="s">
        <v>203</v>
      </c>
      <c r="D81" s="16"/>
      <c r="E81" s="17">
        <f>E82+E83+E84</f>
        <v>17382434.25</v>
      </c>
    </row>
    <row r="82" spans="1:5" ht="63" x14ac:dyDescent="0.25">
      <c r="A82" s="18" t="s">
        <v>83</v>
      </c>
      <c r="B82" s="19" t="s">
        <v>12</v>
      </c>
      <c r="C82" s="19" t="s">
        <v>203</v>
      </c>
      <c r="D82" s="19" t="s">
        <v>8</v>
      </c>
      <c r="E82" s="10">
        <f>7369469.02+126410.99+2544055.65</f>
        <v>10039935.66</v>
      </c>
    </row>
    <row r="83" spans="1:5" ht="31.5" x14ac:dyDescent="0.25">
      <c r="A83" s="18" t="s">
        <v>90</v>
      </c>
      <c r="B83" s="19" t="s">
        <v>12</v>
      </c>
      <c r="C83" s="19" t="s">
        <v>203</v>
      </c>
      <c r="D83" s="19" t="s">
        <v>6</v>
      </c>
      <c r="E83" s="10">
        <f>257695.61+6872688.9</f>
        <v>7130384.5100000007</v>
      </c>
    </row>
    <row r="84" spans="1:5" ht="15.75" x14ac:dyDescent="0.25">
      <c r="A84" s="18" t="s">
        <v>89</v>
      </c>
      <c r="B84" s="19" t="s">
        <v>12</v>
      </c>
      <c r="C84" s="19" t="s">
        <v>203</v>
      </c>
      <c r="D84" s="19" t="s">
        <v>11</v>
      </c>
      <c r="E84" s="10">
        <f>114351+35989+61774.08</f>
        <v>212114.08000000002</v>
      </c>
    </row>
    <row r="85" spans="1:5" ht="47.25" x14ac:dyDescent="0.25">
      <c r="A85" s="15" t="s">
        <v>26</v>
      </c>
      <c r="B85" s="16" t="s">
        <v>12</v>
      </c>
      <c r="C85" s="16" t="s">
        <v>204</v>
      </c>
      <c r="D85" s="16"/>
      <c r="E85" s="17">
        <f>E86+E87</f>
        <v>17409789.48</v>
      </c>
    </row>
    <row r="86" spans="1:5" ht="63" x14ac:dyDescent="0.25">
      <c r="A86" s="18" t="s">
        <v>83</v>
      </c>
      <c r="B86" s="19" t="s">
        <v>12</v>
      </c>
      <c r="C86" s="19" t="s">
        <v>204</v>
      </c>
      <c r="D86" s="19" t="s">
        <v>8</v>
      </c>
      <c r="E86" s="10">
        <f>382892.91+2700+115633.65</f>
        <v>501226.55999999994</v>
      </c>
    </row>
    <row r="87" spans="1:5" ht="31.5" x14ac:dyDescent="0.25">
      <c r="A87" s="18" t="s">
        <v>90</v>
      </c>
      <c r="B87" s="19" t="s">
        <v>12</v>
      </c>
      <c r="C87" s="19" t="s">
        <v>204</v>
      </c>
      <c r="D87" s="19" t="s">
        <v>6</v>
      </c>
      <c r="E87" s="10">
        <v>16908562.920000002</v>
      </c>
    </row>
    <row r="88" spans="1:5" ht="31.5" x14ac:dyDescent="0.25">
      <c r="A88" s="15" t="s">
        <v>105</v>
      </c>
      <c r="B88" s="16" t="s">
        <v>12</v>
      </c>
      <c r="C88" s="16" t="s">
        <v>205</v>
      </c>
      <c r="D88" s="16"/>
      <c r="E88" s="17">
        <f>E89+E90</f>
        <v>953535.35</v>
      </c>
    </row>
    <row r="89" spans="1:5" ht="63" x14ac:dyDescent="0.25">
      <c r="A89" s="18" t="s">
        <v>83</v>
      </c>
      <c r="B89" s="19" t="s">
        <v>12</v>
      </c>
      <c r="C89" s="19" t="s">
        <v>205</v>
      </c>
      <c r="D89" s="19" t="s">
        <v>8</v>
      </c>
      <c r="E89" s="10">
        <f>336885.54+101739.43</f>
        <v>438624.97</v>
      </c>
    </row>
    <row r="90" spans="1:5" ht="31.5" x14ac:dyDescent="0.25">
      <c r="A90" s="18" t="s">
        <v>90</v>
      </c>
      <c r="B90" s="19" t="s">
        <v>12</v>
      </c>
      <c r="C90" s="19" t="s">
        <v>205</v>
      </c>
      <c r="D90" s="19" t="s">
        <v>6</v>
      </c>
      <c r="E90" s="10">
        <v>514910.38</v>
      </c>
    </row>
    <row r="91" spans="1:5" ht="31.5" x14ac:dyDescent="0.25">
      <c r="A91" s="15" t="s">
        <v>342</v>
      </c>
      <c r="B91" s="16" t="s">
        <v>12</v>
      </c>
      <c r="C91" s="16" t="s">
        <v>377</v>
      </c>
      <c r="D91" s="16"/>
      <c r="E91" s="17">
        <v>187011.28</v>
      </c>
    </row>
    <row r="92" spans="1:5" ht="31.5" x14ac:dyDescent="0.25">
      <c r="A92" s="18" t="s">
        <v>90</v>
      </c>
      <c r="B92" s="19" t="s">
        <v>12</v>
      </c>
      <c r="C92" s="19" t="s">
        <v>377</v>
      </c>
      <c r="D92" s="19" t="s">
        <v>6</v>
      </c>
      <c r="E92" s="10">
        <v>187011.28</v>
      </c>
    </row>
    <row r="93" spans="1:5" ht="31.5" x14ac:dyDescent="0.25">
      <c r="A93" s="15" t="s">
        <v>24</v>
      </c>
      <c r="B93" s="16" t="s">
        <v>12</v>
      </c>
      <c r="C93" s="16" t="s">
        <v>206</v>
      </c>
      <c r="D93" s="16"/>
      <c r="E93" s="17">
        <f>E94</f>
        <v>112947.62</v>
      </c>
    </row>
    <row r="94" spans="1:5" ht="31.5" x14ac:dyDescent="0.25">
      <c r="A94" s="18" t="s">
        <v>90</v>
      </c>
      <c r="B94" s="19" t="s">
        <v>12</v>
      </c>
      <c r="C94" s="19" t="s">
        <v>206</v>
      </c>
      <c r="D94" s="19" t="s">
        <v>6</v>
      </c>
      <c r="E94" s="10">
        <v>112947.62</v>
      </c>
    </row>
    <row r="95" spans="1:5" ht="31.5" x14ac:dyDescent="0.25">
      <c r="A95" s="15" t="s">
        <v>116</v>
      </c>
      <c r="B95" s="16" t="s">
        <v>12</v>
      </c>
      <c r="C95" s="16" t="s">
        <v>207</v>
      </c>
      <c r="D95" s="16"/>
      <c r="E95" s="17">
        <f>E96</f>
        <v>340000</v>
      </c>
    </row>
    <row r="96" spans="1:5" ht="47.25" x14ac:dyDescent="0.25">
      <c r="A96" s="15" t="s">
        <v>117</v>
      </c>
      <c r="B96" s="16" t="s">
        <v>12</v>
      </c>
      <c r="C96" s="16" t="s">
        <v>208</v>
      </c>
      <c r="D96" s="16"/>
      <c r="E96" s="17">
        <f>E97+E98</f>
        <v>340000</v>
      </c>
    </row>
    <row r="97" spans="1:5" ht="63" x14ac:dyDescent="0.25">
      <c r="A97" s="18" t="s">
        <v>83</v>
      </c>
      <c r="B97" s="19" t="s">
        <v>12</v>
      </c>
      <c r="C97" s="19" t="s">
        <v>208</v>
      </c>
      <c r="D97" s="19" t="s">
        <v>8</v>
      </c>
      <c r="E97" s="10">
        <f>106347.8+32117.03</f>
        <v>138464.83000000002</v>
      </c>
    </row>
    <row r="98" spans="1:5" ht="31.5" x14ac:dyDescent="0.25">
      <c r="A98" s="18" t="s">
        <v>90</v>
      </c>
      <c r="B98" s="19" t="s">
        <v>12</v>
      </c>
      <c r="C98" s="19" t="s">
        <v>208</v>
      </c>
      <c r="D98" s="19" t="s">
        <v>6</v>
      </c>
      <c r="E98" s="10">
        <v>201535.17</v>
      </c>
    </row>
    <row r="99" spans="1:5" ht="47.25" x14ac:dyDescent="0.25">
      <c r="A99" s="15" t="s">
        <v>25</v>
      </c>
      <c r="B99" s="16" t="s">
        <v>12</v>
      </c>
      <c r="C99" s="16" t="s">
        <v>209</v>
      </c>
      <c r="D99" s="16"/>
      <c r="E99" s="17">
        <f>E100+E101+E102+E104</f>
        <v>22257297.75</v>
      </c>
    </row>
    <row r="100" spans="1:5" ht="31.5" x14ac:dyDescent="0.25">
      <c r="A100" s="18" t="s">
        <v>90</v>
      </c>
      <c r="B100" s="19" t="s">
        <v>12</v>
      </c>
      <c r="C100" s="19" t="s">
        <v>209</v>
      </c>
      <c r="D100" s="19" t="s">
        <v>6</v>
      </c>
      <c r="E100" s="10">
        <v>3474227.52</v>
      </c>
    </row>
    <row r="101" spans="1:5" ht="15.75" x14ac:dyDescent="0.25">
      <c r="A101" s="18" t="s">
        <v>89</v>
      </c>
      <c r="B101" s="19" t="s">
        <v>12</v>
      </c>
      <c r="C101" s="19" t="s">
        <v>209</v>
      </c>
      <c r="D101" s="19" t="s">
        <v>11</v>
      </c>
      <c r="E101" s="10">
        <v>300000</v>
      </c>
    </row>
    <row r="102" spans="1:5" ht="63" x14ac:dyDescent="0.25">
      <c r="A102" s="15" t="s">
        <v>118</v>
      </c>
      <c r="B102" s="16" t="s">
        <v>12</v>
      </c>
      <c r="C102" s="16" t="s">
        <v>210</v>
      </c>
      <c r="D102" s="16"/>
      <c r="E102" s="17">
        <f>E103</f>
        <v>14528910</v>
      </c>
    </row>
    <row r="103" spans="1:5" ht="15.75" x14ac:dyDescent="0.25">
      <c r="A103" s="18" t="s">
        <v>89</v>
      </c>
      <c r="B103" s="19" t="s">
        <v>12</v>
      </c>
      <c r="C103" s="19" t="s">
        <v>210</v>
      </c>
      <c r="D103" s="19" t="s">
        <v>11</v>
      </c>
      <c r="E103" s="10">
        <v>14528910</v>
      </c>
    </row>
    <row r="104" spans="1:5" ht="47.25" x14ac:dyDescent="0.25">
      <c r="A104" s="15" t="s">
        <v>119</v>
      </c>
      <c r="B104" s="16" t="s">
        <v>12</v>
      </c>
      <c r="C104" s="16" t="s">
        <v>211</v>
      </c>
      <c r="D104" s="16"/>
      <c r="E104" s="17">
        <f>E105</f>
        <v>3954160.23</v>
      </c>
    </row>
    <row r="105" spans="1:5" ht="15.75" x14ac:dyDescent="0.25">
      <c r="A105" s="18" t="s">
        <v>89</v>
      </c>
      <c r="B105" s="19" t="s">
        <v>12</v>
      </c>
      <c r="C105" s="19" t="s">
        <v>211</v>
      </c>
      <c r="D105" s="19" t="s">
        <v>11</v>
      </c>
      <c r="E105" s="10">
        <v>3954160.23</v>
      </c>
    </row>
    <row r="106" spans="1:5" ht="31.5" x14ac:dyDescent="0.25">
      <c r="A106" s="15" t="s">
        <v>91</v>
      </c>
      <c r="B106" s="16" t="s">
        <v>12</v>
      </c>
      <c r="C106" s="16" t="s">
        <v>212</v>
      </c>
      <c r="D106" s="16"/>
      <c r="E106" s="17">
        <f>E107</f>
        <v>834750</v>
      </c>
    </row>
    <row r="107" spans="1:5" ht="31.5" x14ac:dyDescent="0.25">
      <c r="A107" s="15" t="s">
        <v>28</v>
      </c>
      <c r="B107" s="16" t="s">
        <v>12</v>
      </c>
      <c r="C107" s="16" t="s">
        <v>213</v>
      </c>
      <c r="D107" s="16"/>
      <c r="E107" s="17">
        <v>834750</v>
      </c>
    </row>
    <row r="108" spans="1:5" ht="31.5" x14ac:dyDescent="0.25">
      <c r="A108" s="15" t="s">
        <v>28</v>
      </c>
      <c r="B108" s="16" t="s">
        <v>12</v>
      </c>
      <c r="C108" s="16" t="s">
        <v>214</v>
      </c>
      <c r="D108" s="16"/>
      <c r="E108" s="17">
        <v>834750</v>
      </c>
    </row>
    <row r="109" spans="1:5" ht="15.75" x14ac:dyDescent="0.25">
      <c r="A109" s="18" t="s">
        <v>84</v>
      </c>
      <c r="B109" s="19" t="s">
        <v>12</v>
      </c>
      <c r="C109" s="19" t="s">
        <v>214</v>
      </c>
      <c r="D109" s="19" t="s">
        <v>18</v>
      </c>
      <c r="E109" s="10">
        <v>834750</v>
      </c>
    </row>
    <row r="110" spans="1:5" ht="31.5" x14ac:dyDescent="0.25">
      <c r="A110" s="15" t="s">
        <v>354</v>
      </c>
      <c r="B110" s="16" t="s">
        <v>12</v>
      </c>
      <c r="C110" s="16" t="s">
        <v>355</v>
      </c>
      <c r="D110" s="16"/>
      <c r="E110" s="17">
        <f>E111</f>
        <v>40840.97</v>
      </c>
    </row>
    <row r="111" spans="1:5" ht="15.75" x14ac:dyDescent="0.25">
      <c r="A111" s="15" t="s">
        <v>356</v>
      </c>
      <c r="B111" s="16" t="s">
        <v>12</v>
      </c>
      <c r="C111" s="16" t="s">
        <v>357</v>
      </c>
      <c r="D111" s="16"/>
      <c r="E111" s="17">
        <f>E112+E113</f>
        <v>40840.97</v>
      </c>
    </row>
    <row r="112" spans="1:5" ht="63" x14ac:dyDescent="0.25">
      <c r="A112" s="18" t="s">
        <v>83</v>
      </c>
      <c r="B112" s="19" t="s">
        <v>12</v>
      </c>
      <c r="C112" s="19" t="s">
        <v>357</v>
      </c>
      <c r="D112" s="19" t="s">
        <v>8</v>
      </c>
      <c r="E112" s="10">
        <f>18703.51+5648.46</f>
        <v>24351.969999999998</v>
      </c>
    </row>
    <row r="113" spans="1:5" ht="31.5" x14ac:dyDescent="0.25">
      <c r="A113" s="18" t="s">
        <v>90</v>
      </c>
      <c r="B113" s="19" t="s">
        <v>12</v>
      </c>
      <c r="C113" s="19" t="s">
        <v>357</v>
      </c>
      <c r="D113" s="19" t="s">
        <v>6</v>
      </c>
      <c r="E113" s="10">
        <v>16489</v>
      </c>
    </row>
    <row r="114" spans="1:5" ht="31.5" x14ac:dyDescent="0.25">
      <c r="A114" s="15" t="s">
        <v>29</v>
      </c>
      <c r="B114" s="16" t="s">
        <v>12</v>
      </c>
      <c r="C114" s="16" t="s">
        <v>215</v>
      </c>
      <c r="D114" s="16"/>
      <c r="E114" s="17">
        <v>108779.2</v>
      </c>
    </row>
    <row r="115" spans="1:5" ht="31.5" x14ac:dyDescent="0.25">
      <c r="A115" s="15" t="s">
        <v>31</v>
      </c>
      <c r="B115" s="16" t="s">
        <v>12</v>
      </c>
      <c r="C115" s="16" t="s">
        <v>231</v>
      </c>
      <c r="D115" s="16"/>
      <c r="E115" s="17">
        <v>108779.2</v>
      </c>
    </row>
    <row r="116" spans="1:5" ht="31.5" x14ac:dyDescent="0.25">
      <c r="A116" s="18" t="s">
        <v>90</v>
      </c>
      <c r="B116" s="19" t="s">
        <v>12</v>
      </c>
      <c r="C116" s="19" t="s">
        <v>231</v>
      </c>
      <c r="D116" s="19" t="s">
        <v>6</v>
      </c>
      <c r="E116" s="10">
        <v>108779.2</v>
      </c>
    </row>
    <row r="117" spans="1:5" ht="31.5" x14ac:dyDescent="0.25">
      <c r="A117" s="15" t="s">
        <v>32</v>
      </c>
      <c r="B117" s="16" t="s">
        <v>12</v>
      </c>
      <c r="C117" s="16" t="s">
        <v>240</v>
      </c>
      <c r="D117" s="16"/>
      <c r="E117" s="17">
        <f>E118</f>
        <v>358868</v>
      </c>
    </row>
    <row r="118" spans="1:5" ht="31.5" x14ac:dyDescent="0.25">
      <c r="A118" s="15" t="s">
        <v>140</v>
      </c>
      <c r="B118" s="16" t="s">
        <v>12</v>
      </c>
      <c r="C118" s="16" t="s">
        <v>259</v>
      </c>
      <c r="D118" s="16"/>
      <c r="E118" s="17">
        <f>E119+E120</f>
        <v>358868</v>
      </c>
    </row>
    <row r="119" spans="1:5" ht="31.5" x14ac:dyDescent="0.25">
      <c r="A119" s="18" t="s">
        <v>90</v>
      </c>
      <c r="B119" s="19" t="s">
        <v>12</v>
      </c>
      <c r="C119" s="19" t="s">
        <v>259</v>
      </c>
      <c r="D119" s="19" t="s">
        <v>6</v>
      </c>
      <c r="E119" s="10">
        <v>264868</v>
      </c>
    </row>
    <row r="120" spans="1:5" ht="31.5" x14ac:dyDescent="0.25">
      <c r="A120" s="15" t="s">
        <v>141</v>
      </c>
      <c r="B120" s="16" t="s">
        <v>12</v>
      </c>
      <c r="C120" s="16" t="s">
        <v>260</v>
      </c>
      <c r="D120" s="16"/>
      <c r="E120" s="17">
        <v>94000</v>
      </c>
    </row>
    <row r="121" spans="1:5" ht="31.5" x14ac:dyDescent="0.25">
      <c r="A121" s="18" t="s">
        <v>90</v>
      </c>
      <c r="B121" s="19" t="s">
        <v>12</v>
      </c>
      <c r="C121" s="19" t="s">
        <v>260</v>
      </c>
      <c r="D121" s="19" t="s">
        <v>6</v>
      </c>
      <c r="E121" s="10">
        <v>94000</v>
      </c>
    </row>
    <row r="122" spans="1:5" ht="31.5" x14ac:dyDescent="0.25">
      <c r="A122" s="15" t="s">
        <v>41</v>
      </c>
      <c r="B122" s="16" t="s">
        <v>12</v>
      </c>
      <c r="C122" s="16" t="s">
        <v>270</v>
      </c>
      <c r="D122" s="16"/>
      <c r="E122" s="17">
        <f>E123+E125+E127+E129+E132+E134</f>
        <v>9424523.3599999994</v>
      </c>
    </row>
    <row r="123" spans="1:5" ht="47.25" x14ac:dyDescent="0.25">
      <c r="A123" s="15" t="s">
        <v>42</v>
      </c>
      <c r="B123" s="16" t="s">
        <v>12</v>
      </c>
      <c r="C123" s="16" t="s">
        <v>271</v>
      </c>
      <c r="D123" s="16"/>
      <c r="E123" s="17">
        <v>95000</v>
      </c>
    </row>
    <row r="124" spans="1:5" ht="15.75" x14ac:dyDescent="0.25">
      <c r="A124" s="18" t="s">
        <v>84</v>
      </c>
      <c r="B124" s="19" t="s">
        <v>12</v>
      </c>
      <c r="C124" s="19" t="s">
        <v>271</v>
      </c>
      <c r="D124" s="19" t="s">
        <v>18</v>
      </c>
      <c r="E124" s="10">
        <v>95000</v>
      </c>
    </row>
    <row r="125" spans="1:5" ht="126" x14ac:dyDescent="0.25">
      <c r="A125" s="20" t="s">
        <v>47</v>
      </c>
      <c r="B125" s="16" t="s">
        <v>12</v>
      </c>
      <c r="C125" s="16" t="s">
        <v>272</v>
      </c>
      <c r="D125" s="16"/>
      <c r="E125" s="17">
        <v>8745000</v>
      </c>
    </row>
    <row r="126" spans="1:5" ht="31.5" x14ac:dyDescent="0.25">
      <c r="A126" s="18" t="s">
        <v>85</v>
      </c>
      <c r="B126" s="19" t="s">
        <v>12</v>
      </c>
      <c r="C126" s="19" t="s">
        <v>272</v>
      </c>
      <c r="D126" s="19" t="s">
        <v>22</v>
      </c>
      <c r="E126" s="10">
        <v>8745000</v>
      </c>
    </row>
    <row r="127" spans="1:5" ht="15.75" x14ac:dyDescent="0.25">
      <c r="A127" s="15" t="s">
        <v>43</v>
      </c>
      <c r="B127" s="16" t="s">
        <v>12</v>
      </c>
      <c r="C127" s="16" t="s">
        <v>273</v>
      </c>
      <c r="D127" s="16"/>
      <c r="E127" s="17">
        <v>5000</v>
      </c>
    </row>
    <row r="128" spans="1:5" ht="15.75" x14ac:dyDescent="0.25">
      <c r="A128" s="18" t="s">
        <v>84</v>
      </c>
      <c r="B128" s="19" t="s">
        <v>12</v>
      </c>
      <c r="C128" s="19" t="s">
        <v>273</v>
      </c>
      <c r="D128" s="19" t="s">
        <v>18</v>
      </c>
      <c r="E128" s="10">
        <v>5000</v>
      </c>
    </row>
    <row r="129" spans="1:5" ht="31.5" x14ac:dyDescent="0.25">
      <c r="A129" s="15" t="s">
        <v>44</v>
      </c>
      <c r="B129" s="16" t="s">
        <v>12</v>
      </c>
      <c r="C129" s="16" t="s">
        <v>274</v>
      </c>
      <c r="D129" s="16"/>
      <c r="E129" s="17">
        <f>E130+E131</f>
        <v>347190</v>
      </c>
    </row>
    <row r="130" spans="1:5" ht="31.5" x14ac:dyDescent="0.25">
      <c r="A130" s="18" t="s">
        <v>90</v>
      </c>
      <c r="B130" s="19" t="s">
        <v>12</v>
      </c>
      <c r="C130" s="19" t="s">
        <v>274</v>
      </c>
      <c r="D130" s="19" t="s">
        <v>6</v>
      </c>
      <c r="E130" s="10">
        <v>197190</v>
      </c>
    </row>
    <row r="131" spans="1:5" ht="31.5" x14ac:dyDescent="0.25">
      <c r="A131" s="18" t="s">
        <v>87</v>
      </c>
      <c r="B131" s="19" t="s">
        <v>12</v>
      </c>
      <c r="C131" s="19" t="s">
        <v>274</v>
      </c>
      <c r="D131" s="19" t="s">
        <v>15</v>
      </c>
      <c r="E131" s="10">
        <v>150000</v>
      </c>
    </row>
    <row r="132" spans="1:5" ht="31.5" x14ac:dyDescent="0.25">
      <c r="A132" s="15" t="s">
        <v>45</v>
      </c>
      <c r="B132" s="16" t="s">
        <v>12</v>
      </c>
      <c r="C132" s="16" t="s">
        <v>275</v>
      </c>
      <c r="D132" s="16"/>
      <c r="E132" s="17">
        <f>E133</f>
        <v>189536.36</v>
      </c>
    </row>
    <row r="133" spans="1:5" ht="31.5" x14ac:dyDescent="0.25">
      <c r="A133" s="18" t="s">
        <v>90</v>
      </c>
      <c r="B133" s="19" t="s">
        <v>12</v>
      </c>
      <c r="C133" s="19" t="s">
        <v>275</v>
      </c>
      <c r="D133" s="19" t="s">
        <v>6</v>
      </c>
      <c r="E133" s="10">
        <v>189536.36</v>
      </c>
    </row>
    <row r="134" spans="1:5" ht="31.5" x14ac:dyDescent="0.25">
      <c r="A134" s="15" t="s">
        <v>46</v>
      </c>
      <c r="B134" s="16" t="s">
        <v>12</v>
      </c>
      <c r="C134" s="16" t="s">
        <v>276</v>
      </c>
      <c r="D134" s="16"/>
      <c r="E134" s="17">
        <f>E135</f>
        <v>42797</v>
      </c>
    </row>
    <row r="135" spans="1:5" ht="31.5" x14ac:dyDescent="0.25">
      <c r="A135" s="18" t="s">
        <v>90</v>
      </c>
      <c r="B135" s="19" t="s">
        <v>12</v>
      </c>
      <c r="C135" s="19" t="s">
        <v>276</v>
      </c>
      <c r="D135" s="19" t="s">
        <v>6</v>
      </c>
      <c r="E135" s="10">
        <v>42797</v>
      </c>
    </row>
    <row r="136" spans="1:5" ht="31.5" x14ac:dyDescent="0.25">
      <c r="A136" s="15" t="s">
        <v>48</v>
      </c>
      <c r="B136" s="16" t="s">
        <v>12</v>
      </c>
      <c r="C136" s="16" t="s">
        <v>277</v>
      </c>
      <c r="D136" s="16"/>
      <c r="E136" s="17">
        <f>E137+E141+E145</f>
        <v>1484784.31</v>
      </c>
    </row>
    <row r="137" spans="1:5" ht="31.5" x14ac:dyDescent="0.25">
      <c r="A137" s="15" t="s">
        <v>143</v>
      </c>
      <c r="B137" s="16" t="s">
        <v>12</v>
      </c>
      <c r="C137" s="16" t="s">
        <v>278</v>
      </c>
      <c r="D137" s="16"/>
      <c r="E137" s="17">
        <f>E138</f>
        <v>90000</v>
      </c>
    </row>
    <row r="138" spans="1:5" ht="15.75" x14ac:dyDescent="0.25">
      <c r="A138" s="15" t="s">
        <v>144</v>
      </c>
      <c r="B138" s="16" t="s">
        <v>12</v>
      </c>
      <c r="C138" s="16" t="s">
        <v>279</v>
      </c>
      <c r="D138" s="16"/>
      <c r="E138" s="17">
        <v>90000</v>
      </c>
    </row>
    <row r="139" spans="1:5" ht="15.75" x14ac:dyDescent="0.25">
      <c r="A139" s="15" t="s">
        <v>144</v>
      </c>
      <c r="B139" s="16" t="s">
        <v>12</v>
      </c>
      <c r="C139" s="16" t="s">
        <v>280</v>
      </c>
      <c r="D139" s="16"/>
      <c r="E139" s="17">
        <v>90000</v>
      </c>
    </row>
    <row r="140" spans="1:5" ht="31.5" x14ac:dyDescent="0.25">
      <c r="A140" s="18" t="s">
        <v>87</v>
      </c>
      <c r="B140" s="19" t="s">
        <v>12</v>
      </c>
      <c r="C140" s="19" t="s">
        <v>280</v>
      </c>
      <c r="D140" s="19" t="s">
        <v>15</v>
      </c>
      <c r="E140" s="10">
        <v>90000</v>
      </c>
    </row>
    <row r="141" spans="1:5" ht="15.75" x14ac:dyDescent="0.25">
      <c r="A141" s="15" t="s">
        <v>358</v>
      </c>
      <c r="B141" s="16" t="s">
        <v>12</v>
      </c>
      <c r="C141" s="16" t="s">
        <v>359</v>
      </c>
      <c r="D141" s="16"/>
      <c r="E141" s="17">
        <f>E142</f>
        <v>507039.82</v>
      </c>
    </row>
    <row r="142" spans="1:5" ht="78.75" x14ac:dyDescent="0.25">
      <c r="A142" s="15" t="s">
        <v>360</v>
      </c>
      <c r="B142" s="16" t="s">
        <v>12</v>
      </c>
      <c r="C142" s="16" t="s">
        <v>361</v>
      </c>
      <c r="D142" s="16"/>
      <c r="E142" s="17">
        <f>E143</f>
        <v>507039.82</v>
      </c>
    </row>
    <row r="143" spans="1:5" ht="78.75" x14ac:dyDescent="0.25">
      <c r="A143" s="15" t="s">
        <v>360</v>
      </c>
      <c r="B143" s="16" t="s">
        <v>12</v>
      </c>
      <c r="C143" s="16" t="s">
        <v>362</v>
      </c>
      <c r="D143" s="16"/>
      <c r="E143" s="17">
        <f>E144</f>
        <v>507039.82</v>
      </c>
    </row>
    <row r="144" spans="1:5" ht="31.5" x14ac:dyDescent="0.25">
      <c r="A144" s="18" t="s">
        <v>90</v>
      </c>
      <c r="B144" s="19" t="s">
        <v>12</v>
      </c>
      <c r="C144" s="19" t="s">
        <v>362</v>
      </c>
      <c r="D144" s="19" t="s">
        <v>6</v>
      </c>
      <c r="E144" s="10">
        <v>507039.82</v>
      </c>
    </row>
    <row r="145" spans="1:5" ht="15.75" x14ac:dyDescent="0.25">
      <c r="A145" s="15" t="s">
        <v>150</v>
      </c>
      <c r="B145" s="16" t="s">
        <v>12</v>
      </c>
      <c r="C145" s="16" t="s">
        <v>301</v>
      </c>
      <c r="D145" s="16"/>
      <c r="E145" s="17">
        <f>E146+E148+E150</f>
        <v>887744.49</v>
      </c>
    </row>
    <row r="146" spans="1:5" ht="47.25" x14ac:dyDescent="0.25">
      <c r="A146" s="15" t="s">
        <v>77</v>
      </c>
      <c r="B146" s="16" t="s">
        <v>12</v>
      </c>
      <c r="C146" s="16" t="s">
        <v>302</v>
      </c>
      <c r="D146" s="16"/>
      <c r="E146" s="17">
        <f>E147</f>
        <v>78873</v>
      </c>
    </row>
    <row r="147" spans="1:5" ht="31.5" x14ac:dyDescent="0.25">
      <c r="A147" s="18" t="s">
        <v>90</v>
      </c>
      <c r="B147" s="19" t="s">
        <v>12</v>
      </c>
      <c r="C147" s="19" t="s">
        <v>302</v>
      </c>
      <c r="D147" s="19" t="s">
        <v>6</v>
      </c>
      <c r="E147" s="10">
        <v>78873</v>
      </c>
    </row>
    <row r="148" spans="1:5" ht="31.5" x14ac:dyDescent="0.25">
      <c r="A148" s="15" t="s">
        <v>385</v>
      </c>
      <c r="B148" s="16" t="s">
        <v>12</v>
      </c>
      <c r="C148" s="16" t="s">
        <v>386</v>
      </c>
      <c r="D148" s="16"/>
      <c r="E148" s="17">
        <v>41000</v>
      </c>
    </row>
    <row r="149" spans="1:5" ht="31.5" x14ac:dyDescent="0.25">
      <c r="A149" s="18" t="s">
        <v>90</v>
      </c>
      <c r="B149" s="19" t="s">
        <v>12</v>
      </c>
      <c r="C149" s="19" t="s">
        <v>386</v>
      </c>
      <c r="D149" s="19" t="s">
        <v>6</v>
      </c>
      <c r="E149" s="10">
        <v>41000</v>
      </c>
    </row>
    <row r="150" spans="1:5" ht="31.5" x14ac:dyDescent="0.25">
      <c r="A150" s="15" t="s">
        <v>96</v>
      </c>
      <c r="B150" s="16" t="s">
        <v>12</v>
      </c>
      <c r="C150" s="16" t="s">
        <v>303</v>
      </c>
      <c r="D150" s="16"/>
      <c r="E150" s="17">
        <f>E151</f>
        <v>767871.49</v>
      </c>
    </row>
    <row r="151" spans="1:5" ht="31.5" x14ac:dyDescent="0.25">
      <c r="A151" s="18" t="s">
        <v>90</v>
      </c>
      <c r="B151" s="19" t="s">
        <v>12</v>
      </c>
      <c r="C151" s="19" t="s">
        <v>303</v>
      </c>
      <c r="D151" s="19" t="s">
        <v>6</v>
      </c>
      <c r="E151" s="10">
        <f>44601+723270.49</f>
        <v>767871.49</v>
      </c>
    </row>
    <row r="152" spans="1:5" ht="47.25" x14ac:dyDescent="0.25">
      <c r="A152" s="15" t="s">
        <v>49</v>
      </c>
      <c r="B152" s="16" t="s">
        <v>12</v>
      </c>
      <c r="C152" s="16" t="s">
        <v>304</v>
      </c>
      <c r="D152" s="16"/>
      <c r="E152" s="17">
        <v>75000</v>
      </c>
    </row>
    <row r="153" spans="1:5" ht="63" x14ac:dyDescent="0.25">
      <c r="A153" s="15" t="s">
        <v>106</v>
      </c>
      <c r="B153" s="16" t="s">
        <v>12</v>
      </c>
      <c r="C153" s="16" t="s">
        <v>305</v>
      </c>
      <c r="D153" s="16"/>
      <c r="E153" s="17">
        <v>75000</v>
      </c>
    </row>
    <row r="154" spans="1:5" ht="47.25" x14ac:dyDescent="0.25">
      <c r="A154" s="15" t="s">
        <v>50</v>
      </c>
      <c r="B154" s="16" t="s">
        <v>12</v>
      </c>
      <c r="C154" s="16" t="s">
        <v>306</v>
      </c>
      <c r="D154" s="16"/>
      <c r="E154" s="17">
        <v>75000</v>
      </c>
    </row>
    <row r="155" spans="1:5" ht="15.75" x14ac:dyDescent="0.25">
      <c r="A155" s="18" t="s">
        <v>84</v>
      </c>
      <c r="B155" s="19" t="s">
        <v>12</v>
      </c>
      <c r="C155" s="19" t="s">
        <v>306</v>
      </c>
      <c r="D155" s="19" t="s">
        <v>18</v>
      </c>
      <c r="E155" s="10">
        <v>75000</v>
      </c>
    </row>
    <row r="156" spans="1:5" ht="31.5" x14ac:dyDescent="0.25">
      <c r="A156" s="15" t="s">
        <v>51</v>
      </c>
      <c r="B156" s="16" t="s">
        <v>12</v>
      </c>
      <c r="C156" s="16" t="s">
        <v>307</v>
      </c>
      <c r="D156" s="16"/>
      <c r="E156" s="17">
        <f>E157+E164</f>
        <v>89960.5</v>
      </c>
    </row>
    <row r="157" spans="1:5" ht="63" x14ac:dyDescent="0.25">
      <c r="A157" s="15" t="s">
        <v>107</v>
      </c>
      <c r="B157" s="16" t="s">
        <v>12</v>
      </c>
      <c r="C157" s="16" t="s">
        <v>308</v>
      </c>
      <c r="D157" s="16"/>
      <c r="E157" s="17">
        <f>E158+E160+E162</f>
        <v>84960.5</v>
      </c>
    </row>
    <row r="158" spans="1:5" ht="63" x14ac:dyDescent="0.25">
      <c r="A158" s="15" t="s">
        <v>151</v>
      </c>
      <c r="B158" s="16" t="s">
        <v>12</v>
      </c>
      <c r="C158" s="16" t="s">
        <v>309</v>
      </c>
      <c r="D158" s="16"/>
      <c r="E158" s="17">
        <v>5000</v>
      </c>
    </row>
    <row r="159" spans="1:5" ht="31.5" x14ac:dyDescent="0.25">
      <c r="A159" s="18" t="s">
        <v>90</v>
      </c>
      <c r="B159" s="19" t="s">
        <v>12</v>
      </c>
      <c r="C159" s="19" t="s">
        <v>309</v>
      </c>
      <c r="D159" s="19" t="s">
        <v>6</v>
      </c>
      <c r="E159" s="10">
        <v>5000</v>
      </c>
    </row>
    <row r="160" spans="1:5" ht="47.25" x14ac:dyDescent="0.25">
      <c r="A160" s="15" t="s">
        <v>152</v>
      </c>
      <c r="B160" s="16" t="s">
        <v>12</v>
      </c>
      <c r="C160" s="16" t="s">
        <v>310</v>
      </c>
      <c r="D160" s="16"/>
      <c r="E160" s="17">
        <f>E161</f>
        <v>71545.5</v>
      </c>
    </row>
    <row r="161" spans="1:5" ht="31.5" x14ac:dyDescent="0.25">
      <c r="A161" s="18" t="s">
        <v>90</v>
      </c>
      <c r="B161" s="19" t="s">
        <v>12</v>
      </c>
      <c r="C161" s="19" t="s">
        <v>310</v>
      </c>
      <c r="D161" s="19" t="s">
        <v>6</v>
      </c>
      <c r="E161" s="10">
        <v>71545.5</v>
      </c>
    </row>
    <row r="162" spans="1:5" ht="173.25" x14ac:dyDescent="0.25">
      <c r="A162" s="20" t="s">
        <v>378</v>
      </c>
      <c r="B162" s="16" t="s">
        <v>12</v>
      </c>
      <c r="C162" s="16" t="s">
        <v>379</v>
      </c>
      <c r="D162" s="16"/>
      <c r="E162" s="17">
        <v>8415</v>
      </c>
    </row>
    <row r="163" spans="1:5" ht="31.5" x14ac:dyDescent="0.25">
      <c r="A163" s="18" t="s">
        <v>90</v>
      </c>
      <c r="B163" s="19" t="s">
        <v>12</v>
      </c>
      <c r="C163" s="19" t="s">
        <v>379</v>
      </c>
      <c r="D163" s="19" t="s">
        <v>6</v>
      </c>
      <c r="E163" s="10">
        <v>8415</v>
      </c>
    </row>
    <row r="164" spans="1:5" ht="31.5" x14ac:dyDescent="0.25">
      <c r="A164" s="15" t="s">
        <v>120</v>
      </c>
      <c r="B164" s="16" t="s">
        <v>12</v>
      </c>
      <c r="C164" s="16" t="s">
        <v>311</v>
      </c>
      <c r="D164" s="16"/>
      <c r="E164" s="17">
        <v>5000</v>
      </c>
    </row>
    <row r="165" spans="1:5" ht="31.5" x14ac:dyDescent="0.25">
      <c r="A165" s="15" t="s">
        <v>121</v>
      </c>
      <c r="B165" s="16" t="s">
        <v>12</v>
      </c>
      <c r="C165" s="16" t="s">
        <v>312</v>
      </c>
      <c r="D165" s="16"/>
      <c r="E165" s="17">
        <v>5000</v>
      </c>
    </row>
    <row r="166" spans="1:5" ht="31.5" x14ac:dyDescent="0.25">
      <c r="A166" s="18" t="s">
        <v>90</v>
      </c>
      <c r="B166" s="19" t="s">
        <v>12</v>
      </c>
      <c r="C166" s="19" t="s">
        <v>312</v>
      </c>
      <c r="D166" s="19" t="s">
        <v>6</v>
      </c>
      <c r="E166" s="10">
        <v>5000</v>
      </c>
    </row>
    <row r="167" spans="1:5" ht="31.5" x14ac:dyDescent="0.25">
      <c r="A167" s="15" t="s">
        <v>78</v>
      </c>
      <c r="B167" s="16" t="s">
        <v>12</v>
      </c>
      <c r="C167" s="16" t="s">
        <v>313</v>
      </c>
      <c r="D167" s="16"/>
      <c r="E167" s="17">
        <f>E168+E171+E173+E175</f>
        <v>86815.18</v>
      </c>
    </row>
    <row r="168" spans="1:5" ht="47.25" x14ac:dyDescent="0.25">
      <c r="A168" s="15" t="s">
        <v>122</v>
      </c>
      <c r="B168" s="16" t="s">
        <v>12</v>
      </c>
      <c r="C168" s="16" t="s">
        <v>314</v>
      </c>
      <c r="D168" s="16"/>
      <c r="E168" s="17">
        <f>E169+E170</f>
        <v>49909.380000000005</v>
      </c>
    </row>
    <row r="169" spans="1:5" ht="63" x14ac:dyDescent="0.25">
      <c r="A169" s="18" t="s">
        <v>83</v>
      </c>
      <c r="B169" s="19" t="s">
        <v>12</v>
      </c>
      <c r="C169" s="19" t="s">
        <v>314</v>
      </c>
      <c r="D169" s="19" t="s">
        <v>8</v>
      </c>
      <c r="E169" s="10">
        <f>30421.95+9187.43</f>
        <v>39609.380000000005</v>
      </c>
    </row>
    <row r="170" spans="1:5" ht="31.5" x14ac:dyDescent="0.25">
      <c r="A170" s="18" t="s">
        <v>90</v>
      </c>
      <c r="B170" s="19" t="s">
        <v>12</v>
      </c>
      <c r="C170" s="19" t="s">
        <v>314</v>
      </c>
      <c r="D170" s="19" t="s">
        <v>6</v>
      </c>
      <c r="E170" s="10">
        <v>10300</v>
      </c>
    </row>
    <row r="171" spans="1:5" ht="47.25" x14ac:dyDescent="0.25">
      <c r="A171" s="15" t="s">
        <v>153</v>
      </c>
      <c r="B171" s="16" t="s">
        <v>12</v>
      </c>
      <c r="C171" s="16" t="s">
        <v>315</v>
      </c>
      <c r="D171" s="16"/>
      <c r="E171" s="17">
        <f>E172</f>
        <v>10761.6</v>
      </c>
    </row>
    <row r="172" spans="1:5" ht="31.5" x14ac:dyDescent="0.25">
      <c r="A172" s="18" t="s">
        <v>90</v>
      </c>
      <c r="B172" s="19" t="s">
        <v>12</v>
      </c>
      <c r="C172" s="19" t="s">
        <v>315</v>
      </c>
      <c r="D172" s="19" t="s">
        <v>6</v>
      </c>
      <c r="E172" s="10">
        <v>10761.6</v>
      </c>
    </row>
    <row r="173" spans="1:5" ht="31.5" x14ac:dyDescent="0.25">
      <c r="A173" s="15" t="s">
        <v>363</v>
      </c>
      <c r="B173" s="16" t="s">
        <v>12</v>
      </c>
      <c r="C173" s="16" t="s">
        <v>364</v>
      </c>
      <c r="D173" s="16"/>
      <c r="E173" s="17">
        <f>E174</f>
        <v>1144.2</v>
      </c>
    </row>
    <row r="174" spans="1:5" ht="31.5" x14ac:dyDescent="0.25">
      <c r="A174" s="18" t="s">
        <v>90</v>
      </c>
      <c r="B174" s="19" t="s">
        <v>12</v>
      </c>
      <c r="C174" s="19" t="s">
        <v>364</v>
      </c>
      <c r="D174" s="19" t="s">
        <v>6</v>
      </c>
      <c r="E174" s="10">
        <v>1144.2</v>
      </c>
    </row>
    <row r="175" spans="1:5" ht="31.5" x14ac:dyDescent="0.25">
      <c r="A175" s="15" t="s">
        <v>123</v>
      </c>
      <c r="B175" s="16" t="s">
        <v>12</v>
      </c>
      <c r="C175" s="16" t="s">
        <v>316</v>
      </c>
      <c r="D175" s="16"/>
      <c r="E175" s="17">
        <f>E176</f>
        <v>25000</v>
      </c>
    </row>
    <row r="176" spans="1:5" ht="31.5" x14ac:dyDescent="0.25">
      <c r="A176" s="18" t="s">
        <v>90</v>
      </c>
      <c r="B176" s="19" t="s">
        <v>12</v>
      </c>
      <c r="C176" s="19" t="s">
        <v>316</v>
      </c>
      <c r="D176" s="19" t="s">
        <v>6</v>
      </c>
      <c r="E176" s="10">
        <v>25000</v>
      </c>
    </row>
    <row r="177" spans="1:5" ht="15.75" x14ac:dyDescent="0.25">
      <c r="A177" s="15" t="s">
        <v>5</v>
      </c>
      <c r="B177" s="16" t="s">
        <v>12</v>
      </c>
      <c r="C177" s="16" t="s">
        <v>317</v>
      </c>
      <c r="D177" s="16"/>
      <c r="E177" s="17">
        <f>E178+E180+E182+E184+E186+E188+E191+E194+E197+E200+E203+E205+E207+E209+E211+E214+E216+E219+E221+E223+E225+E227+E229</f>
        <v>65588143.320000015</v>
      </c>
    </row>
    <row r="178" spans="1:5" ht="47.25" x14ac:dyDescent="0.25">
      <c r="A178" s="15" t="s">
        <v>161</v>
      </c>
      <c r="B178" s="16" t="s">
        <v>12</v>
      </c>
      <c r="C178" s="16" t="s">
        <v>318</v>
      </c>
      <c r="D178" s="16"/>
      <c r="E178" s="17">
        <v>5000</v>
      </c>
    </row>
    <row r="179" spans="1:5" ht="31.5" x14ac:dyDescent="0.25">
      <c r="A179" s="18" t="s">
        <v>90</v>
      </c>
      <c r="B179" s="19" t="s">
        <v>12</v>
      </c>
      <c r="C179" s="19" t="s">
        <v>318</v>
      </c>
      <c r="D179" s="19" t="s">
        <v>6</v>
      </c>
      <c r="E179" s="10">
        <v>5000</v>
      </c>
    </row>
    <row r="180" spans="1:5" ht="110.25" x14ac:dyDescent="0.25">
      <c r="A180" s="20" t="s">
        <v>108</v>
      </c>
      <c r="B180" s="16" t="s">
        <v>12</v>
      </c>
      <c r="C180" s="16" t="s">
        <v>319</v>
      </c>
      <c r="D180" s="16"/>
      <c r="E180" s="17">
        <v>45000</v>
      </c>
    </row>
    <row r="181" spans="1:5" ht="15.75" x14ac:dyDescent="0.25">
      <c r="A181" s="18" t="s">
        <v>84</v>
      </c>
      <c r="B181" s="19" t="s">
        <v>12</v>
      </c>
      <c r="C181" s="19" t="s">
        <v>319</v>
      </c>
      <c r="D181" s="19" t="s">
        <v>18</v>
      </c>
      <c r="E181" s="10">
        <v>45000</v>
      </c>
    </row>
    <row r="182" spans="1:5" ht="94.5" x14ac:dyDescent="0.25">
      <c r="A182" s="20" t="s">
        <v>109</v>
      </c>
      <c r="B182" s="16" t="s">
        <v>12</v>
      </c>
      <c r="C182" s="16" t="s">
        <v>320</v>
      </c>
      <c r="D182" s="16"/>
      <c r="E182" s="17">
        <v>30000</v>
      </c>
    </row>
    <row r="183" spans="1:5" ht="15.75" x14ac:dyDescent="0.25">
      <c r="A183" s="18" t="s">
        <v>84</v>
      </c>
      <c r="B183" s="19" t="s">
        <v>12</v>
      </c>
      <c r="C183" s="19" t="s">
        <v>320</v>
      </c>
      <c r="D183" s="19" t="s">
        <v>18</v>
      </c>
      <c r="E183" s="10">
        <v>30000</v>
      </c>
    </row>
    <row r="184" spans="1:5" ht="63" x14ac:dyDescent="0.25">
      <c r="A184" s="15" t="s">
        <v>365</v>
      </c>
      <c r="B184" s="16" t="s">
        <v>12</v>
      </c>
      <c r="C184" s="16" t="s">
        <v>321</v>
      </c>
      <c r="D184" s="16"/>
      <c r="E184" s="17">
        <v>136782</v>
      </c>
    </row>
    <row r="185" spans="1:5" ht="15.75" x14ac:dyDescent="0.25">
      <c r="A185" s="18" t="s">
        <v>84</v>
      </c>
      <c r="B185" s="19" t="s">
        <v>12</v>
      </c>
      <c r="C185" s="19" t="s">
        <v>321</v>
      </c>
      <c r="D185" s="19" t="s">
        <v>18</v>
      </c>
      <c r="E185" s="10">
        <v>136782</v>
      </c>
    </row>
    <row r="186" spans="1:5" ht="78.75" x14ac:dyDescent="0.25">
      <c r="A186" s="15" t="s">
        <v>110</v>
      </c>
      <c r="B186" s="16" t="s">
        <v>12</v>
      </c>
      <c r="C186" s="16" t="s">
        <v>322</v>
      </c>
      <c r="D186" s="16"/>
      <c r="E186" s="17">
        <v>20000</v>
      </c>
    </row>
    <row r="187" spans="1:5" ht="15.75" x14ac:dyDescent="0.25">
      <c r="A187" s="18" t="s">
        <v>84</v>
      </c>
      <c r="B187" s="19" t="s">
        <v>12</v>
      </c>
      <c r="C187" s="19" t="s">
        <v>322</v>
      </c>
      <c r="D187" s="19" t="s">
        <v>18</v>
      </c>
      <c r="E187" s="10">
        <v>20000</v>
      </c>
    </row>
    <row r="188" spans="1:5" ht="110.25" x14ac:dyDescent="0.25">
      <c r="A188" s="20" t="s">
        <v>52</v>
      </c>
      <c r="B188" s="16" t="s">
        <v>12</v>
      </c>
      <c r="C188" s="16" t="s">
        <v>323</v>
      </c>
      <c r="D188" s="16"/>
      <c r="E188" s="17">
        <f>E189+E190</f>
        <v>53600</v>
      </c>
    </row>
    <row r="189" spans="1:5" ht="63" x14ac:dyDescent="0.25">
      <c r="A189" s="18" t="s">
        <v>83</v>
      </c>
      <c r="B189" s="19" t="s">
        <v>12</v>
      </c>
      <c r="C189" s="19" t="s">
        <v>323</v>
      </c>
      <c r="D189" s="19" t="s">
        <v>8</v>
      </c>
      <c r="E189" s="10">
        <v>52550</v>
      </c>
    </row>
    <row r="190" spans="1:5" ht="31.5" x14ac:dyDescent="0.25">
      <c r="A190" s="18" t="s">
        <v>90</v>
      </c>
      <c r="B190" s="19" t="s">
        <v>12</v>
      </c>
      <c r="C190" s="19" t="s">
        <v>323</v>
      </c>
      <c r="D190" s="19" t="s">
        <v>6</v>
      </c>
      <c r="E190" s="10">
        <v>1050</v>
      </c>
    </row>
    <row r="191" spans="1:5" ht="78.75" x14ac:dyDescent="0.25">
      <c r="A191" s="15" t="s">
        <v>175</v>
      </c>
      <c r="B191" s="16" t="s">
        <v>12</v>
      </c>
      <c r="C191" s="16" t="s">
        <v>324</v>
      </c>
      <c r="D191" s="16"/>
      <c r="E191" s="17">
        <f>E192+E193</f>
        <v>1413575</v>
      </c>
    </row>
    <row r="192" spans="1:5" ht="63" x14ac:dyDescent="0.25">
      <c r="A192" s="18" t="s">
        <v>83</v>
      </c>
      <c r="B192" s="19" t="s">
        <v>12</v>
      </c>
      <c r="C192" s="19" t="s">
        <v>324</v>
      </c>
      <c r="D192" s="19" t="s">
        <v>8</v>
      </c>
      <c r="E192" s="10">
        <f>821722.76+32055.5+462101.29</f>
        <v>1315879.55</v>
      </c>
    </row>
    <row r="193" spans="1:5" ht="31.5" x14ac:dyDescent="0.25">
      <c r="A193" s="18" t="s">
        <v>90</v>
      </c>
      <c r="B193" s="19" t="s">
        <v>12</v>
      </c>
      <c r="C193" s="19" t="s">
        <v>324</v>
      </c>
      <c r="D193" s="19" t="s">
        <v>6</v>
      </c>
      <c r="E193" s="10">
        <f>18276.88+79418.57</f>
        <v>97695.450000000012</v>
      </c>
    </row>
    <row r="194" spans="1:5" ht="63" x14ac:dyDescent="0.25">
      <c r="A194" s="15" t="s">
        <v>53</v>
      </c>
      <c r="B194" s="16" t="s">
        <v>12</v>
      </c>
      <c r="C194" s="16" t="s">
        <v>325</v>
      </c>
      <c r="D194" s="16"/>
      <c r="E194" s="17">
        <f>E195+E196</f>
        <v>78556</v>
      </c>
    </row>
    <row r="195" spans="1:5" ht="63" x14ac:dyDescent="0.25">
      <c r="A195" s="18" t="s">
        <v>83</v>
      </c>
      <c r="B195" s="19" t="s">
        <v>12</v>
      </c>
      <c r="C195" s="19" t="s">
        <v>325</v>
      </c>
      <c r="D195" s="19" t="s">
        <v>8</v>
      </c>
      <c r="E195" s="10">
        <f>56495+17061</f>
        <v>73556</v>
      </c>
    </row>
    <row r="196" spans="1:5" ht="31.5" x14ac:dyDescent="0.25">
      <c r="A196" s="18" t="s">
        <v>90</v>
      </c>
      <c r="B196" s="19" t="s">
        <v>12</v>
      </c>
      <c r="C196" s="19" t="s">
        <v>325</v>
      </c>
      <c r="D196" s="19" t="s">
        <v>6</v>
      </c>
      <c r="E196" s="10">
        <v>5000</v>
      </c>
    </row>
    <row r="197" spans="1:5" ht="78.75" x14ac:dyDescent="0.25">
      <c r="A197" s="15" t="s">
        <v>154</v>
      </c>
      <c r="B197" s="16" t="s">
        <v>12</v>
      </c>
      <c r="C197" s="16" t="s">
        <v>326</v>
      </c>
      <c r="D197" s="16"/>
      <c r="E197" s="17">
        <f>E198+E199</f>
        <v>373853</v>
      </c>
    </row>
    <row r="198" spans="1:5" ht="63" x14ac:dyDescent="0.25">
      <c r="A198" s="18" t="s">
        <v>83</v>
      </c>
      <c r="B198" s="19" t="s">
        <v>12</v>
      </c>
      <c r="C198" s="19" t="s">
        <v>326</v>
      </c>
      <c r="D198" s="19" t="s">
        <v>8</v>
      </c>
      <c r="E198" s="10">
        <f>282475+85307</f>
        <v>367782</v>
      </c>
    </row>
    <row r="199" spans="1:5" ht="31.5" x14ac:dyDescent="0.25">
      <c r="A199" s="18" t="s">
        <v>90</v>
      </c>
      <c r="B199" s="19" t="s">
        <v>12</v>
      </c>
      <c r="C199" s="19" t="s">
        <v>326</v>
      </c>
      <c r="D199" s="19" t="s">
        <v>6</v>
      </c>
      <c r="E199" s="10">
        <v>6071</v>
      </c>
    </row>
    <row r="200" spans="1:5" ht="110.25" x14ac:dyDescent="0.25">
      <c r="A200" s="20" t="s">
        <v>99</v>
      </c>
      <c r="B200" s="16" t="s">
        <v>12</v>
      </c>
      <c r="C200" s="16" t="s">
        <v>327</v>
      </c>
      <c r="D200" s="16"/>
      <c r="E200" s="17">
        <f>E201+E202</f>
        <v>23921</v>
      </c>
    </row>
    <row r="201" spans="1:5" ht="63" x14ac:dyDescent="0.25">
      <c r="A201" s="18" t="s">
        <v>83</v>
      </c>
      <c r="B201" s="19" t="s">
        <v>12</v>
      </c>
      <c r="C201" s="19" t="s">
        <v>327</v>
      </c>
      <c r="D201" s="19" t="s">
        <v>8</v>
      </c>
      <c r="E201" s="10">
        <f>13106+4120</f>
        <v>17226</v>
      </c>
    </row>
    <row r="202" spans="1:5" ht="31.5" x14ac:dyDescent="0.25">
      <c r="A202" s="18" t="s">
        <v>90</v>
      </c>
      <c r="B202" s="19" t="s">
        <v>12</v>
      </c>
      <c r="C202" s="19" t="s">
        <v>327</v>
      </c>
      <c r="D202" s="19" t="s">
        <v>6</v>
      </c>
      <c r="E202" s="10">
        <v>6695</v>
      </c>
    </row>
    <row r="203" spans="1:5" ht="126" x14ac:dyDescent="0.25">
      <c r="A203" s="20" t="s">
        <v>388</v>
      </c>
      <c r="B203" s="16" t="s">
        <v>12</v>
      </c>
      <c r="C203" s="16" t="s">
        <v>389</v>
      </c>
      <c r="D203" s="16"/>
      <c r="E203" s="17">
        <f>E204</f>
        <v>109999.22</v>
      </c>
    </row>
    <row r="204" spans="1:5" ht="63" x14ac:dyDescent="0.25">
      <c r="A204" s="18" t="s">
        <v>83</v>
      </c>
      <c r="B204" s="19" t="s">
        <v>12</v>
      </c>
      <c r="C204" s="19" t="s">
        <v>389</v>
      </c>
      <c r="D204" s="19" t="s">
        <v>8</v>
      </c>
      <c r="E204" s="10">
        <f>92412+17587.22</f>
        <v>109999.22</v>
      </c>
    </row>
    <row r="205" spans="1:5" ht="63" x14ac:dyDescent="0.25">
      <c r="A205" s="15" t="s">
        <v>155</v>
      </c>
      <c r="B205" s="16" t="s">
        <v>12</v>
      </c>
      <c r="C205" s="16" t="s">
        <v>329</v>
      </c>
      <c r="D205" s="16"/>
      <c r="E205" s="17">
        <f>E206</f>
        <v>1750</v>
      </c>
    </row>
    <row r="206" spans="1:5" ht="31.5" x14ac:dyDescent="0.25">
      <c r="A206" s="18" t="s">
        <v>90</v>
      </c>
      <c r="B206" s="19" t="s">
        <v>12</v>
      </c>
      <c r="C206" s="19" t="s">
        <v>329</v>
      </c>
      <c r="D206" s="19" t="s">
        <v>6</v>
      </c>
      <c r="E206" s="10">
        <v>1750</v>
      </c>
    </row>
    <row r="207" spans="1:5" ht="78.75" x14ac:dyDescent="0.25">
      <c r="A207" s="15" t="s">
        <v>366</v>
      </c>
      <c r="B207" s="16" t="s">
        <v>12</v>
      </c>
      <c r="C207" s="16" t="s">
        <v>367</v>
      </c>
      <c r="D207" s="16"/>
      <c r="E207" s="17">
        <f>E208</f>
        <v>3533</v>
      </c>
    </row>
    <row r="208" spans="1:5" ht="31.5" x14ac:dyDescent="0.25">
      <c r="A208" s="18" t="s">
        <v>90</v>
      </c>
      <c r="B208" s="19" t="s">
        <v>12</v>
      </c>
      <c r="C208" s="19" t="s">
        <v>367</v>
      </c>
      <c r="D208" s="19" t="s">
        <v>6</v>
      </c>
      <c r="E208" s="10">
        <v>3533</v>
      </c>
    </row>
    <row r="209" spans="1:5" ht="15.75" x14ac:dyDescent="0.25">
      <c r="A209" s="15" t="s">
        <v>156</v>
      </c>
      <c r="B209" s="16" t="s">
        <v>12</v>
      </c>
      <c r="C209" s="16" t="s">
        <v>330</v>
      </c>
      <c r="D209" s="16"/>
      <c r="E209" s="17">
        <f>E210</f>
        <v>2176552.0299999998</v>
      </c>
    </row>
    <row r="210" spans="1:5" ht="63" x14ac:dyDescent="0.25">
      <c r="A210" s="18" t="s">
        <v>83</v>
      </c>
      <c r="B210" s="19" t="s">
        <v>12</v>
      </c>
      <c r="C210" s="19" t="s">
        <v>330</v>
      </c>
      <c r="D210" s="19" t="s">
        <v>8</v>
      </c>
      <c r="E210" s="10">
        <f>1748387.98+428164.05</f>
        <v>2176552.0299999998</v>
      </c>
    </row>
    <row r="211" spans="1:5" ht="47.25" x14ac:dyDescent="0.25">
      <c r="A211" s="15" t="s">
        <v>10</v>
      </c>
      <c r="B211" s="16" t="s">
        <v>12</v>
      </c>
      <c r="C211" s="16" t="s">
        <v>331</v>
      </c>
      <c r="D211" s="16"/>
      <c r="E211" s="17">
        <f>E212+E213</f>
        <v>49064247.510000013</v>
      </c>
    </row>
    <row r="212" spans="1:5" ht="63" x14ac:dyDescent="0.25">
      <c r="A212" s="18" t="s">
        <v>83</v>
      </c>
      <c r="B212" s="19" t="s">
        <v>12</v>
      </c>
      <c r="C212" s="19" t="s">
        <v>331</v>
      </c>
      <c r="D212" s="19" t="s">
        <v>8</v>
      </c>
      <c r="E212" s="10">
        <f>33628193.27+1122087.63+10116019.48</f>
        <v>44866300.38000001</v>
      </c>
    </row>
    <row r="213" spans="1:5" ht="31.5" x14ac:dyDescent="0.25">
      <c r="A213" s="18" t="s">
        <v>90</v>
      </c>
      <c r="B213" s="19" t="s">
        <v>12</v>
      </c>
      <c r="C213" s="19" t="s">
        <v>331</v>
      </c>
      <c r="D213" s="19" t="s">
        <v>6</v>
      </c>
      <c r="E213" s="10">
        <f>1076171.82+3121775.31</f>
        <v>4197947.13</v>
      </c>
    </row>
    <row r="214" spans="1:5" ht="31.5" x14ac:dyDescent="0.25">
      <c r="A214" s="15" t="s">
        <v>54</v>
      </c>
      <c r="B214" s="16" t="s">
        <v>12</v>
      </c>
      <c r="C214" s="16" t="s">
        <v>333</v>
      </c>
      <c r="D214" s="16"/>
      <c r="E214" s="17">
        <f>E215</f>
        <v>103938.74</v>
      </c>
    </row>
    <row r="215" spans="1:5" ht="31.5" x14ac:dyDescent="0.25">
      <c r="A215" s="18" t="s">
        <v>90</v>
      </c>
      <c r="B215" s="19" t="s">
        <v>12</v>
      </c>
      <c r="C215" s="19" t="s">
        <v>333</v>
      </c>
      <c r="D215" s="19" t="s">
        <v>6</v>
      </c>
      <c r="E215" s="10">
        <v>103938.74</v>
      </c>
    </row>
    <row r="216" spans="1:5" ht="31.5" x14ac:dyDescent="0.25">
      <c r="A216" s="15" t="s">
        <v>55</v>
      </c>
      <c r="B216" s="16" t="s">
        <v>12</v>
      </c>
      <c r="C216" s="16" t="s">
        <v>334</v>
      </c>
      <c r="D216" s="16"/>
      <c r="E216" s="17">
        <f>E217+E218</f>
        <v>1110062.05</v>
      </c>
    </row>
    <row r="217" spans="1:5" ht="31.5" x14ac:dyDescent="0.25">
      <c r="A217" s="18" t="s">
        <v>90</v>
      </c>
      <c r="B217" s="19" t="s">
        <v>12</v>
      </c>
      <c r="C217" s="19" t="s">
        <v>334</v>
      </c>
      <c r="D217" s="19" t="s">
        <v>6</v>
      </c>
      <c r="E217" s="10">
        <v>973135.51</v>
      </c>
    </row>
    <row r="218" spans="1:5" ht="15.75" x14ac:dyDescent="0.25">
      <c r="A218" s="18" t="s">
        <v>89</v>
      </c>
      <c r="B218" s="19" t="s">
        <v>12</v>
      </c>
      <c r="C218" s="19" t="s">
        <v>334</v>
      </c>
      <c r="D218" s="19" t="s">
        <v>11</v>
      </c>
      <c r="E218" s="10">
        <f>74512+59880+2534.54</f>
        <v>136926.54</v>
      </c>
    </row>
    <row r="219" spans="1:5" ht="47.25" x14ac:dyDescent="0.25">
      <c r="A219" s="15" t="s">
        <v>56</v>
      </c>
      <c r="B219" s="16" t="s">
        <v>12</v>
      </c>
      <c r="C219" s="16" t="s">
        <v>335</v>
      </c>
      <c r="D219" s="16"/>
      <c r="E219" s="17">
        <f>E220</f>
        <v>5516465.1299999999</v>
      </c>
    </row>
    <row r="220" spans="1:5" ht="15.75" x14ac:dyDescent="0.25">
      <c r="A220" s="18" t="s">
        <v>84</v>
      </c>
      <c r="B220" s="19" t="s">
        <v>12</v>
      </c>
      <c r="C220" s="19" t="s">
        <v>335</v>
      </c>
      <c r="D220" s="19" t="s">
        <v>18</v>
      </c>
      <c r="E220" s="10">
        <v>5516465.1299999999</v>
      </c>
    </row>
    <row r="221" spans="1:5" ht="31.5" x14ac:dyDescent="0.25">
      <c r="A221" s="15" t="s">
        <v>124</v>
      </c>
      <c r="B221" s="16" t="s">
        <v>12</v>
      </c>
      <c r="C221" s="16" t="s">
        <v>337</v>
      </c>
      <c r="D221" s="16"/>
      <c r="E221" s="17">
        <f>E222</f>
        <v>817118.08</v>
      </c>
    </row>
    <row r="222" spans="1:5" ht="15.75" x14ac:dyDescent="0.25">
      <c r="A222" s="18" t="s">
        <v>89</v>
      </c>
      <c r="B222" s="19" t="s">
        <v>12</v>
      </c>
      <c r="C222" s="19" t="s">
        <v>337</v>
      </c>
      <c r="D222" s="19" t="s">
        <v>11</v>
      </c>
      <c r="E222" s="10">
        <v>817118.08</v>
      </c>
    </row>
    <row r="223" spans="1:5" ht="63" x14ac:dyDescent="0.25">
      <c r="A223" s="15" t="s">
        <v>125</v>
      </c>
      <c r="B223" s="16" t="s">
        <v>12</v>
      </c>
      <c r="C223" s="16" t="s">
        <v>338</v>
      </c>
      <c r="D223" s="16"/>
      <c r="E223" s="17">
        <f>E224</f>
        <v>114132.64</v>
      </c>
    </row>
    <row r="224" spans="1:5" ht="31.5" x14ac:dyDescent="0.25">
      <c r="A224" s="18" t="s">
        <v>90</v>
      </c>
      <c r="B224" s="19" t="s">
        <v>12</v>
      </c>
      <c r="C224" s="19" t="s">
        <v>338</v>
      </c>
      <c r="D224" s="19" t="s">
        <v>6</v>
      </c>
      <c r="E224" s="10">
        <v>114132.64</v>
      </c>
    </row>
    <row r="225" spans="1:5" ht="31.5" x14ac:dyDescent="0.25">
      <c r="A225" s="15" t="s">
        <v>157</v>
      </c>
      <c r="B225" s="16" t="s">
        <v>12</v>
      </c>
      <c r="C225" s="16" t="s">
        <v>339</v>
      </c>
      <c r="D225" s="16"/>
      <c r="E225" s="17">
        <f>E226</f>
        <v>313309</v>
      </c>
    </row>
    <row r="226" spans="1:5" ht="31.5" x14ac:dyDescent="0.25">
      <c r="A226" s="18" t="s">
        <v>90</v>
      </c>
      <c r="B226" s="19" t="s">
        <v>12</v>
      </c>
      <c r="C226" s="19" t="s">
        <v>339</v>
      </c>
      <c r="D226" s="19" t="s">
        <v>6</v>
      </c>
      <c r="E226" s="10">
        <v>313309</v>
      </c>
    </row>
    <row r="227" spans="1:5" ht="47.25" x14ac:dyDescent="0.25">
      <c r="A227" s="15" t="s">
        <v>159</v>
      </c>
      <c r="B227" s="16" t="s">
        <v>12</v>
      </c>
      <c r="C227" s="16" t="s">
        <v>340</v>
      </c>
      <c r="D227" s="16"/>
      <c r="E227" s="17">
        <f>E228</f>
        <v>244362</v>
      </c>
    </row>
    <row r="228" spans="1:5" ht="31.5" x14ac:dyDescent="0.25">
      <c r="A228" s="18" t="s">
        <v>90</v>
      </c>
      <c r="B228" s="19" t="s">
        <v>12</v>
      </c>
      <c r="C228" s="19" t="s">
        <v>340</v>
      </c>
      <c r="D228" s="19" t="s">
        <v>6</v>
      </c>
      <c r="E228" s="10">
        <v>244362</v>
      </c>
    </row>
    <row r="229" spans="1:5" ht="31.5" x14ac:dyDescent="0.25">
      <c r="A229" s="15" t="s">
        <v>342</v>
      </c>
      <c r="B229" s="16" t="s">
        <v>12</v>
      </c>
      <c r="C229" s="16" t="s">
        <v>380</v>
      </c>
      <c r="D229" s="16"/>
      <c r="E229" s="17">
        <f>E230</f>
        <v>3832386.92</v>
      </c>
    </row>
    <row r="230" spans="1:5" ht="31.5" x14ac:dyDescent="0.25">
      <c r="A230" s="18" t="s">
        <v>90</v>
      </c>
      <c r="B230" s="19" t="s">
        <v>12</v>
      </c>
      <c r="C230" s="19" t="s">
        <v>380</v>
      </c>
      <c r="D230" s="19" t="s">
        <v>6</v>
      </c>
      <c r="E230" s="10">
        <v>3832386.92</v>
      </c>
    </row>
    <row r="231" spans="1:5" ht="31.5" x14ac:dyDescent="0.25">
      <c r="A231" s="23" t="s">
        <v>57</v>
      </c>
      <c r="B231" s="13" t="s">
        <v>58</v>
      </c>
      <c r="C231" s="13"/>
      <c r="D231" s="13"/>
      <c r="E231" s="14">
        <f>E232+E234+E236+E310</f>
        <v>516465469.73000002</v>
      </c>
    </row>
    <row r="232" spans="1:5" ht="47.25" x14ac:dyDescent="0.25">
      <c r="A232" s="15" t="s">
        <v>368</v>
      </c>
      <c r="B232" s="16" t="s">
        <v>58</v>
      </c>
      <c r="C232" s="16" t="s">
        <v>369</v>
      </c>
      <c r="D232" s="16"/>
      <c r="E232" s="17">
        <f>E233</f>
        <v>10000</v>
      </c>
    </row>
    <row r="233" spans="1:5" ht="31.5" x14ac:dyDescent="0.25">
      <c r="A233" s="18" t="s">
        <v>90</v>
      </c>
      <c r="B233" s="19" t="s">
        <v>58</v>
      </c>
      <c r="C233" s="19" t="s">
        <v>369</v>
      </c>
      <c r="D233" s="19" t="s">
        <v>6</v>
      </c>
      <c r="E233" s="10">
        <v>10000</v>
      </c>
    </row>
    <row r="234" spans="1:5" ht="31.5" x14ac:dyDescent="0.25">
      <c r="A234" s="15" t="s">
        <v>370</v>
      </c>
      <c r="B234" s="16" t="s">
        <v>58</v>
      </c>
      <c r="C234" s="16" t="s">
        <v>371</v>
      </c>
      <c r="D234" s="16"/>
      <c r="E234" s="17">
        <f>E235</f>
        <v>50000</v>
      </c>
    </row>
    <row r="235" spans="1:5" ht="31.5" x14ac:dyDescent="0.25">
      <c r="A235" s="18" t="s">
        <v>90</v>
      </c>
      <c r="B235" s="19" t="s">
        <v>58</v>
      </c>
      <c r="C235" s="19" t="s">
        <v>371</v>
      </c>
      <c r="D235" s="19" t="s">
        <v>6</v>
      </c>
      <c r="E235" s="10">
        <v>50000</v>
      </c>
    </row>
    <row r="236" spans="1:5" ht="31.5" x14ac:dyDescent="0.25">
      <c r="A236" s="15" t="s">
        <v>29</v>
      </c>
      <c r="B236" s="16" t="s">
        <v>58</v>
      </c>
      <c r="C236" s="16" t="s">
        <v>215</v>
      </c>
      <c r="D236" s="16"/>
      <c r="E236" s="17">
        <f>E237+E241+E245+E249+E255+E259+E261+E265+E272+E275+E281+E283+E287+E290+E294+E301+E306+E308</f>
        <v>516319488.22000003</v>
      </c>
    </row>
    <row r="237" spans="1:5" ht="31.5" x14ac:dyDescent="0.25">
      <c r="A237" s="15" t="s">
        <v>59</v>
      </c>
      <c r="B237" s="16" t="s">
        <v>58</v>
      </c>
      <c r="C237" s="16" t="s">
        <v>216</v>
      </c>
      <c r="D237" s="16"/>
      <c r="E237" s="17">
        <f>E238+E239</f>
        <v>93385138.069999993</v>
      </c>
    </row>
    <row r="238" spans="1:5" ht="31.5" x14ac:dyDescent="0.25">
      <c r="A238" s="18" t="s">
        <v>87</v>
      </c>
      <c r="B238" s="19" t="s">
        <v>58</v>
      </c>
      <c r="C238" s="19" t="s">
        <v>216</v>
      </c>
      <c r="D238" s="19" t="s">
        <v>15</v>
      </c>
      <c r="E238" s="10">
        <v>20655731.600000001</v>
      </c>
    </row>
    <row r="239" spans="1:5" ht="47.25" x14ac:dyDescent="0.25">
      <c r="A239" s="15" t="s">
        <v>131</v>
      </c>
      <c r="B239" s="16" t="s">
        <v>58</v>
      </c>
      <c r="C239" s="16" t="s">
        <v>217</v>
      </c>
      <c r="D239" s="16"/>
      <c r="E239" s="17">
        <f>E240</f>
        <v>72729406.469999999</v>
      </c>
    </row>
    <row r="240" spans="1:5" ht="31.5" x14ac:dyDescent="0.25">
      <c r="A240" s="18" t="s">
        <v>87</v>
      </c>
      <c r="B240" s="19" t="s">
        <v>58</v>
      </c>
      <c r="C240" s="19" t="s">
        <v>217</v>
      </c>
      <c r="D240" s="19" t="s">
        <v>15</v>
      </c>
      <c r="E240" s="10">
        <v>72729406.469999999</v>
      </c>
    </row>
    <row r="241" spans="1:5" ht="31.5" x14ac:dyDescent="0.25">
      <c r="A241" s="15" t="s">
        <v>60</v>
      </c>
      <c r="B241" s="16" t="s">
        <v>58</v>
      </c>
      <c r="C241" s="16" t="s">
        <v>218</v>
      </c>
      <c r="D241" s="16"/>
      <c r="E241" s="17">
        <f>E242+E243</f>
        <v>4392022.13</v>
      </c>
    </row>
    <row r="242" spans="1:5" ht="31.5" x14ac:dyDescent="0.25">
      <c r="A242" s="18" t="s">
        <v>87</v>
      </c>
      <c r="B242" s="19" t="s">
        <v>58</v>
      </c>
      <c r="C242" s="19" t="s">
        <v>218</v>
      </c>
      <c r="D242" s="19" t="s">
        <v>15</v>
      </c>
      <c r="E242" s="10">
        <v>1153522.1299999999</v>
      </c>
    </row>
    <row r="243" spans="1:5" ht="78.75" x14ac:dyDescent="0.25">
      <c r="A243" s="15" t="s">
        <v>132</v>
      </c>
      <c r="B243" s="16" t="s">
        <v>58</v>
      </c>
      <c r="C243" s="16" t="s">
        <v>219</v>
      </c>
      <c r="D243" s="16"/>
      <c r="E243" s="17">
        <f>E244</f>
        <v>3238500</v>
      </c>
    </row>
    <row r="244" spans="1:5" ht="31.5" x14ac:dyDescent="0.25">
      <c r="A244" s="18" t="s">
        <v>87</v>
      </c>
      <c r="B244" s="19" t="s">
        <v>58</v>
      </c>
      <c r="C244" s="19" t="s">
        <v>219</v>
      </c>
      <c r="D244" s="19" t="s">
        <v>15</v>
      </c>
      <c r="E244" s="10">
        <v>3238500</v>
      </c>
    </row>
    <row r="245" spans="1:5" ht="31.5" x14ac:dyDescent="0.25">
      <c r="A245" s="15" t="s">
        <v>61</v>
      </c>
      <c r="B245" s="16" t="s">
        <v>58</v>
      </c>
      <c r="C245" s="16" t="s">
        <v>220</v>
      </c>
      <c r="D245" s="16"/>
      <c r="E245" s="17">
        <f>E246+E247</f>
        <v>280299573.47000003</v>
      </c>
    </row>
    <row r="246" spans="1:5" ht="31.5" x14ac:dyDescent="0.25">
      <c r="A246" s="18" t="s">
        <v>87</v>
      </c>
      <c r="B246" s="19" t="s">
        <v>58</v>
      </c>
      <c r="C246" s="19" t="s">
        <v>220</v>
      </c>
      <c r="D246" s="19" t="s">
        <v>15</v>
      </c>
      <c r="E246" s="10">
        <v>29496879.940000001</v>
      </c>
    </row>
    <row r="247" spans="1:5" ht="47.25" x14ac:dyDescent="0.25">
      <c r="A247" s="15" t="s">
        <v>133</v>
      </c>
      <c r="B247" s="16" t="s">
        <v>58</v>
      </c>
      <c r="C247" s="16" t="s">
        <v>221</v>
      </c>
      <c r="D247" s="16"/>
      <c r="E247" s="17">
        <f>E248</f>
        <v>250802693.53</v>
      </c>
    </row>
    <row r="248" spans="1:5" ht="31.5" x14ac:dyDescent="0.25">
      <c r="A248" s="18" t="s">
        <v>87</v>
      </c>
      <c r="B248" s="19" t="s">
        <v>58</v>
      </c>
      <c r="C248" s="19" t="s">
        <v>221</v>
      </c>
      <c r="D248" s="19" t="s">
        <v>15</v>
      </c>
      <c r="E248" s="10">
        <v>250802693.53</v>
      </c>
    </row>
    <row r="249" spans="1:5" ht="31.5" x14ac:dyDescent="0.25">
      <c r="A249" s="15" t="s">
        <v>30</v>
      </c>
      <c r="B249" s="16" t="s">
        <v>58</v>
      </c>
      <c r="C249" s="16" t="s">
        <v>222</v>
      </c>
      <c r="D249" s="16"/>
      <c r="E249" s="17">
        <f>E250+E251+E253</f>
        <v>13871829.59</v>
      </c>
    </row>
    <row r="250" spans="1:5" ht="31.5" x14ac:dyDescent="0.25">
      <c r="A250" s="18" t="s">
        <v>87</v>
      </c>
      <c r="B250" s="19" t="s">
        <v>58</v>
      </c>
      <c r="C250" s="19" t="s">
        <v>222</v>
      </c>
      <c r="D250" s="19" t="s">
        <v>15</v>
      </c>
      <c r="E250" s="10">
        <v>6520329.5899999999</v>
      </c>
    </row>
    <row r="251" spans="1:5" ht="78.75" x14ac:dyDescent="0.25">
      <c r="A251" s="15" t="s">
        <v>134</v>
      </c>
      <c r="B251" s="16" t="s">
        <v>58</v>
      </c>
      <c r="C251" s="16" t="s">
        <v>223</v>
      </c>
      <c r="D251" s="16"/>
      <c r="E251" s="17">
        <f>E252</f>
        <v>497700</v>
      </c>
    </row>
    <row r="252" spans="1:5" ht="31.5" x14ac:dyDescent="0.25">
      <c r="A252" s="18" t="s">
        <v>87</v>
      </c>
      <c r="B252" s="19" t="s">
        <v>58</v>
      </c>
      <c r="C252" s="19" t="s">
        <v>223</v>
      </c>
      <c r="D252" s="19" t="s">
        <v>15</v>
      </c>
      <c r="E252" s="10">
        <v>497700</v>
      </c>
    </row>
    <row r="253" spans="1:5" ht="63" x14ac:dyDescent="0.25">
      <c r="A253" s="15" t="s">
        <v>135</v>
      </c>
      <c r="B253" s="16" t="s">
        <v>58</v>
      </c>
      <c r="C253" s="16" t="s">
        <v>224</v>
      </c>
      <c r="D253" s="16"/>
      <c r="E253" s="17">
        <f>E254</f>
        <v>6853800</v>
      </c>
    </row>
    <row r="254" spans="1:5" ht="31.5" x14ac:dyDescent="0.25">
      <c r="A254" s="18" t="s">
        <v>87</v>
      </c>
      <c r="B254" s="19" t="s">
        <v>58</v>
      </c>
      <c r="C254" s="19" t="s">
        <v>224</v>
      </c>
      <c r="D254" s="19" t="s">
        <v>15</v>
      </c>
      <c r="E254" s="10">
        <v>6853800</v>
      </c>
    </row>
    <row r="255" spans="1:5" ht="31.5" x14ac:dyDescent="0.25">
      <c r="A255" s="15" t="s">
        <v>62</v>
      </c>
      <c r="B255" s="16" t="s">
        <v>58</v>
      </c>
      <c r="C255" s="16" t="s">
        <v>225</v>
      </c>
      <c r="D255" s="16"/>
      <c r="E255" s="17">
        <f>E256+E257</f>
        <v>13838149.68</v>
      </c>
    </row>
    <row r="256" spans="1:5" ht="31.5" x14ac:dyDescent="0.25">
      <c r="A256" s="18" t="s">
        <v>87</v>
      </c>
      <c r="B256" s="19" t="s">
        <v>58</v>
      </c>
      <c r="C256" s="19" t="s">
        <v>225</v>
      </c>
      <c r="D256" s="19" t="s">
        <v>15</v>
      </c>
      <c r="E256" s="10">
        <v>9833432.6799999997</v>
      </c>
    </row>
    <row r="257" spans="1:5" ht="47.25" x14ac:dyDescent="0.25">
      <c r="A257" s="15" t="s">
        <v>136</v>
      </c>
      <c r="B257" s="16" t="s">
        <v>58</v>
      </c>
      <c r="C257" s="16" t="s">
        <v>226</v>
      </c>
      <c r="D257" s="16"/>
      <c r="E257" s="17">
        <f>E258</f>
        <v>4004717</v>
      </c>
    </row>
    <row r="258" spans="1:5" ht="31.5" x14ac:dyDescent="0.25">
      <c r="A258" s="18" t="s">
        <v>87</v>
      </c>
      <c r="B258" s="19" t="s">
        <v>58</v>
      </c>
      <c r="C258" s="19" t="s">
        <v>226</v>
      </c>
      <c r="D258" s="19" t="s">
        <v>15</v>
      </c>
      <c r="E258" s="10">
        <v>4004717</v>
      </c>
    </row>
    <row r="259" spans="1:5" ht="31.5" x14ac:dyDescent="0.25">
      <c r="A259" s="15" t="s">
        <v>97</v>
      </c>
      <c r="B259" s="16" t="s">
        <v>58</v>
      </c>
      <c r="C259" s="16" t="s">
        <v>227</v>
      </c>
      <c r="D259" s="16"/>
      <c r="E259" s="17">
        <f>E260</f>
        <v>141957.35</v>
      </c>
    </row>
    <row r="260" spans="1:5" ht="31.5" x14ac:dyDescent="0.25">
      <c r="A260" s="18" t="s">
        <v>87</v>
      </c>
      <c r="B260" s="19" t="s">
        <v>58</v>
      </c>
      <c r="C260" s="19" t="s">
        <v>227</v>
      </c>
      <c r="D260" s="19" t="s">
        <v>15</v>
      </c>
      <c r="E260" s="10">
        <v>141957.35</v>
      </c>
    </row>
    <row r="261" spans="1:5" ht="15.75" x14ac:dyDescent="0.25">
      <c r="A261" s="15" t="s">
        <v>63</v>
      </c>
      <c r="B261" s="16" t="s">
        <v>58</v>
      </c>
      <c r="C261" s="16" t="s">
        <v>228</v>
      </c>
      <c r="D261" s="16"/>
      <c r="E261" s="17">
        <f>E262+E263+E264</f>
        <v>230000</v>
      </c>
    </row>
    <row r="262" spans="1:5" ht="63" x14ac:dyDescent="0.25">
      <c r="A262" s="18" t="s">
        <v>83</v>
      </c>
      <c r="B262" s="19" t="s">
        <v>58</v>
      </c>
      <c r="C262" s="19" t="s">
        <v>228</v>
      </c>
      <c r="D262" s="19" t="s">
        <v>8</v>
      </c>
      <c r="E262" s="10">
        <f>912+27189+14.5</f>
        <v>28115.5</v>
      </c>
    </row>
    <row r="263" spans="1:5" ht="31.5" x14ac:dyDescent="0.25">
      <c r="A263" s="18" t="s">
        <v>90</v>
      </c>
      <c r="B263" s="19" t="s">
        <v>58</v>
      </c>
      <c r="C263" s="19" t="s">
        <v>228</v>
      </c>
      <c r="D263" s="19" t="s">
        <v>6</v>
      </c>
      <c r="E263" s="10">
        <v>153149.95000000001</v>
      </c>
    </row>
    <row r="264" spans="1:5" ht="31.5" x14ac:dyDescent="0.25">
      <c r="A264" s="18" t="s">
        <v>87</v>
      </c>
      <c r="B264" s="19" t="s">
        <v>58</v>
      </c>
      <c r="C264" s="19" t="s">
        <v>228</v>
      </c>
      <c r="D264" s="19" t="s">
        <v>15</v>
      </c>
      <c r="E264" s="10">
        <v>48734.55</v>
      </c>
    </row>
    <row r="265" spans="1:5" ht="15.75" x14ac:dyDescent="0.25">
      <c r="A265" s="15" t="s">
        <v>64</v>
      </c>
      <c r="B265" s="16" t="s">
        <v>58</v>
      </c>
      <c r="C265" s="16" t="s">
        <v>229</v>
      </c>
      <c r="D265" s="16"/>
      <c r="E265" s="17">
        <f>E266+E267+E268+E269</f>
        <v>12309459</v>
      </c>
    </row>
    <row r="266" spans="1:5" ht="63" x14ac:dyDescent="0.25">
      <c r="A266" s="18" t="s">
        <v>83</v>
      </c>
      <c r="B266" s="19" t="s">
        <v>58</v>
      </c>
      <c r="C266" s="19" t="s">
        <v>229</v>
      </c>
      <c r="D266" s="19" t="s">
        <v>8</v>
      </c>
      <c r="E266" s="10">
        <v>17142.03</v>
      </c>
    </row>
    <row r="267" spans="1:5" ht="31.5" x14ac:dyDescent="0.25">
      <c r="A267" s="18" t="s">
        <v>90</v>
      </c>
      <c r="B267" s="19" t="s">
        <v>58</v>
      </c>
      <c r="C267" s="19" t="s">
        <v>229</v>
      </c>
      <c r="D267" s="19" t="s">
        <v>6</v>
      </c>
      <c r="E267" s="10">
        <v>73225.05</v>
      </c>
    </row>
    <row r="268" spans="1:5" ht="31.5" x14ac:dyDescent="0.25">
      <c r="A268" s="18" t="s">
        <v>87</v>
      </c>
      <c r="B268" s="19" t="s">
        <v>58</v>
      </c>
      <c r="C268" s="19" t="s">
        <v>229</v>
      </c>
      <c r="D268" s="19" t="s">
        <v>15</v>
      </c>
      <c r="E268" s="10">
        <v>59632.92</v>
      </c>
    </row>
    <row r="269" spans="1:5" ht="63" x14ac:dyDescent="0.25">
      <c r="A269" s="15" t="s">
        <v>137</v>
      </c>
      <c r="B269" s="16" t="s">
        <v>58</v>
      </c>
      <c r="C269" s="16" t="s">
        <v>230</v>
      </c>
      <c r="D269" s="16"/>
      <c r="E269" s="17">
        <f>E270+E271</f>
        <v>12159459</v>
      </c>
    </row>
    <row r="270" spans="1:5" ht="31.5" x14ac:dyDescent="0.25">
      <c r="A270" s="18" t="s">
        <v>90</v>
      </c>
      <c r="B270" s="19" t="s">
        <v>58</v>
      </c>
      <c r="C270" s="19" t="s">
        <v>230</v>
      </c>
      <c r="D270" s="19" t="s">
        <v>6</v>
      </c>
      <c r="E270" s="10">
        <v>12147</v>
      </c>
    </row>
    <row r="271" spans="1:5" ht="15.75" x14ac:dyDescent="0.25">
      <c r="A271" s="18" t="s">
        <v>84</v>
      </c>
      <c r="B271" s="19" t="s">
        <v>58</v>
      </c>
      <c r="C271" s="19" t="s">
        <v>230</v>
      </c>
      <c r="D271" s="19" t="s">
        <v>18</v>
      </c>
      <c r="E271" s="10">
        <v>12147312</v>
      </c>
    </row>
    <row r="272" spans="1:5" ht="31.5" x14ac:dyDescent="0.25">
      <c r="A272" s="15" t="s">
        <v>31</v>
      </c>
      <c r="B272" s="16" t="s">
        <v>58</v>
      </c>
      <c r="C272" s="16" t="s">
        <v>231</v>
      </c>
      <c r="D272" s="16"/>
      <c r="E272" s="17">
        <f>E273+E274</f>
        <v>1708579.54</v>
      </c>
    </row>
    <row r="273" spans="1:5" ht="63" x14ac:dyDescent="0.25">
      <c r="A273" s="18" t="s">
        <v>83</v>
      </c>
      <c r="B273" s="19" t="s">
        <v>58</v>
      </c>
      <c r="C273" s="19" t="s">
        <v>231</v>
      </c>
      <c r="D273" s="19" t="s">
        <v>8</v>
      </c>
      <c r="E273" s="10">
        <v>1508579.54</v>
      </c>
    </row>
    <row r="274" spans="1:5" ht="31.5" x14ac:dyDescent="0.25">
      <c r="A274" s="18" t="s">
        <v>87</v>
      </c>
      <c r="B274" s="19" t="s">
        <v>58</v>
      </c>
      <c r="C274" s="19" t="s">
        <v>231</v>
      </c>
      <c r="D274" s="19" t="s">
        <v>15</v>
      </c>
      <c r="E274" s="10">
        <v>200000</v>
      </c>
    </row>
    <row r="275" spans="1:5" ht="31.5" x14ac:dyDescent="0.25">
      <c r="A275" s="15" t="s">
        <v>111</v>
      </c>
      <c r="B275" s="16" t="s">
        <v>58</v>
      </c>
      <c r="C275" s="16" t="s">
        <v>232</v>
      </c>
      <c r="D275" s="16"/>
      <c r="E275" s="17">
        <f>E276+E277+E279</f>
        <v>2015668.26</v>
      </c>
    </row>
    <row r="276" spans="1:5" ht="31.5" x14ac:dyDescent="0.25">
      <c r="A276" s="18" t="s">
        <v>87</v>
      </c>
      <c r="B276" s="19" t="s">
        <v>58</v>
      </c>
      <c r="C276" s="19" t="s">
        <v>232</v>
      </c>
      <c r="D276" s="19" t="s">
        <v>15</v>
      </c>
      <c r="E276" s="10">
        <v>903998.26</v>
      </c>
    </row>
    <row r="277" spans="1:5" ht="31.5" x14ac:dyDescent="0.25">
      <c r="A277" s="15" t="s">
        <v>381</v>
      </c>
      <c r="B277" s="16" t="s">
        <v>58</v>
      </c>
      <c r="C277" s="16" t="s">
        <v>382</v>
      </c>
      <c r="D277" s="16"/>
      <c r="E277" s="17">
        <v>666670</v>
      </c>
    </row>
    <row r="278" spans="1:5" ht="31.5" x14ac:dyDescent="0.25">
      <c r="A278" s="18" t="s">
        <v>87</v>
      </c>
      <c r="B278" s="19" t="s">
        <v>58</v>
      </c>
      <c r="C278" s="19" t="s">
        <v>382</v>
      </c>
      <c r="D278" s="19" t="s">
        <v>15</v>
      </c>
      <c r="E278" s="10">
        <v>666670</v>
      </c>
    </row>
    <row r="279" spans="1:5" ht="31.5" x14ac:dyDescent="0.25">
      <c r="A279" s="15" t="s">
        <v>138</v>
      </c>
      <c r="B279" s="16" t="s">
        <v>58</v>
      </c>
      <c r="C279" s="16" t="s">
        <v>233</v>
      </c>
      <c r="D279" s="16"/>
      <c r="E279" s="17">
        <v>445000</v>
      </c>
    </row>
    <row r="280" spans="1:5" ht="31.5" x14ac:dyDescent="0.25">
      <c r="A280" s="18" t="s">
        <v>87</v>
      </c>
      <c r="B280" s="19" t="s">
        <v>58</v>
      </c>
      <c r="C280" s="19" t="s">
        <v>233</v>
      </c>
      <c r="D280" s="19" t="s">
        <v>15</v>
      </c>
      <c r="E280" s="10">
        <v>445000</v>
      </c>
    </row>
    <row r="281" spans="1:5" ht="15.75" x14ac:dyDescent="0.25">
      <c r="A281" s="15" t="s">
        <v>79</v>
      </c>
      <c r="B281" s="16" t="s">
        <v>58</v>
      </c>
      <c r="C281" s="16" t="s">
        <v>234</v>
      </c>
      <c r="D281" s="16"/>
      <c r="E281" s="17">
        <f>E282</f>
        <v>1821505</v>
      </c>
    </row>
    <row r="282" spans="1:5" ht="31.5" x14ac:dyDescent="0.25">
      <c r="A282" s="18" t="s">
        <v>87</v>
      </c>
      <c r="B282" s="19" t="s">
        <v>58</v>
      </c>
      <c r="C282" s="19" t="s">
        <v>234</v>
      </c>
      <c r="D282" s="19" t="s">
        <v>15</v>
      </c>
      <c r="E282" s="10">
        <v>1821505</v>
      </c>
    </row>
    <row r="283" spans="1:5" ht="31.5" x14ac:dyDescent="0.25">
      <c r="A283" s="15" t="s">
        <v>341</v>
      </c>
      <c r="B283" s="16" t="s">
        <v>58</v>
      </c>
      <c r="C283" s="16" t="s">
        <v>343</v>
      </c>
      <c r="D283" s="16"/>
      <c r="E283" s="17">
        <f>E284</f>
        <v>52894531.019999996</v>
      </c>
    </row>
    <row r="284" spans="1:5" ht="31.5" x14ac:dyDescent="0.25">
      <c r="A284" s="15" t="s">
        <v>342</v>
      </c>
      <c r="B284" s="16" t="s">
        <v>58</v>
      </c>
      <c r="C284" s="16" t="s">
        <v>344</v>
      </c>
      <c r="D284" s="16"/>
      <c r="E284" s="17">
        <f>E285+E286</f>
        <v>52894531.019999996</v>
      </c>
    </row>
    <row r="285" spans="1:5" ht="31.5" x14ac:dyDescent="0.25">
      <c r="A285" s="18" t="s">
        <v>90</v>
      </c>
      <c r="B285" s="19" t="s">
        <v>58</v>
      </c>
      <c r="C285" s="19" t="s">
        <v>344</v>
      </c>
      <c r="D285" s="19" t="s">
        <v>6</v>
      </c>
      <c r="E285" s="10">
        <v>6554993.79</v>
      </c>
    </row>
    <row r="286" spans="1:5" ht="31.5" x14ac:dyDescent="0.25">
      <c r="A286" s="18" t="s">
        <v>87</v>
      </c>
      <c r="B286" s="19" t="s">
        <v>58</v>
      </c>
      <c r="C286" s="19" t="s">
        <v>344</v>
      </c>
      <c r="D286" s="19" t="s">
        <v>15</v>
      </c>
      <c r="E286" s="10">
        <v>46339537.229999997</v>
      </c>
    </row>
    <row r="287" spans="1:5" ht="15.75" x14ac:dyDescent="0.25">
      <c r="A287" s="15" t="s">
        <v>372</v>
      </c>
      <c r="B287" s="16" t="s">
        <v>58</v>
      </c>
      <c r="C287" s="16" t="s">
        <v>373</v>
      </c>
      <c r="D287" s="16"/>
      <c r="E287" s="17">
        <f>E288</f>
        <v>9425977</v>
      </c>
    </row>
    <row r="288" spans="1:5" ht="31.5" x14ac:dyDescent="0.25">
      <c r="A288" s="15" t="s">
        <v>374</v>
      </c>
      <c r="B288" s="16" t="s">
        <v>58</v>
      </c>
      <c r="C288" s="16" t="s">
        <v>375</v>
      </c>
      <c r="D288" s="16"/>
      <c r="E288" s="17">
        <f>E289</f>
        <v>9425977</v>
      </c>
    </row>
    <row r="289" spans="1:5" ht="31.5" x14ac:dyDescent="0.25">
      <c r="A289" s="18" t="s">
        <v>87</v>
      </c>
      <c r="B289" s="19" t="s">
        <v>58</v>
      </c>
      <c r="C289" s="19" t="s">
        <v>375</v>
      </c>
      <c r="D289" s="19" t="s">
        <v>15</v>
      </c>
      <c r="E289" s="10">
        <v>9425977</v>
      </c>
    </row>
    <row r="290" spans="1:5" ht="31.5" x14ac:dyDescent="0.25">
      <c r="A290" s="15" t="s">
        <v>65</v>
      </c>
      <c r="B290" s="16" t="s">
        <v>58</v>
      </c>
      <c r="C290" s="16" t="s">
        <v>235</v>
      </c>
      <c r="D290" s="16"/>
      <c r="E290" s="17">
        <f>E291+E292+E293</f>
        <v>280000</v>
      </c>
    </row>
    <row r="291" spans="1:5" ht="63" x14ac:dyDescent="0.25">
      <c r="A291" s="18" t="s">
        <v>83</v>
      </c>
      <c r="B291" s="19" t="s">
        <v>58</v>
      </c>
      <c r="C291" s="19" t="s">
        <v>235</v>
      </c>
      <c r="D291" s="19" t="s">
        <v>8</v>
      </c>
      <c r="E291" s="10">
        <v>172762.97</v>
      </c>
    </row>
    <row r="292" spans="1:5" ht="31.5" x14ac:dyDescent="0.25">
      <c r="A292" s="18" t="s">
        <v>90</v>
      </c>
      <c r="B292" s="19" t="s">
        <v>58</v>
      </c>
      <c r="C292" s="19" t="s">
        <v>235</v>
      </c>
      <c r="D292" s="19" t="s">
        <v>6</v>
      </c>
      <c r="E292" s="10">
        <v>43250.31</v>
      </c>
    </row>
    <row r="293" spans="1:5" ht="31.5" x14ac:dyDescent="0.25">
      <c r="A293" s="18" t="s">
        <v>87</v>
      </c>
      <c r="B293" s="19" t="s">
        <v>58</v>
      </c>
      <c r="C293" s="19" t="s">
        <v>235</v>
      </c>
      <c r="D293" s="19" t="s">
        <v>15</v>
      </c>
      <c r="E293" s="10">
        <v>63986.720000000001</v>
      </c>
    </row>
    <row r="294" spans="1:5" ht="31.5" x14ac:dyDescent="0.25">
      <c r="A294" s="15" t="s">
        <v>66</v>
      </c>
      <c r="B294" s="16" t="s">
        <v>58</v>
      </c>
      <c r="C294" s="16" t="s">
        <v>236</v>
      </c>
      <c r="D294" s="16"/>
      <c r="E294" s="17">
        <f>E295+E296+E297+E298</f>
        <v>1154444.58</v>
      </c>
    </row>
    <row r="295" spans="1:5" ht="63" x14ac:dyDescent="0.25">
      <c r="A295" s="18" t="s">
        <v>83</v>
      </c>
      <c r="B295" s="19" t="s">
        <v>58</v>
      </c>
      <c r="C295" s="19" t="s">
        <v>236</v>
      </c>
      <c r="D295" s="19" t="s">
        <v>8</v>
      </c>
      <c r="E295" s="10">
        <v>63986.5</v>
      </c>
    </row>
    <row r="296" spans="1:5" ht="31.5" x14ac:dyDescent="0.25">
      <c r="A296" s="18" t="s">
        <v>90</v>
      </c>
      <c r="B296" s="19" t="s">
        <v>58</v>
      </c>
      <c r="C296" s="19" t="s">
        <v>236</v>
      </c>
      <c r="D296" s="19" t="s">
        <v>6</v>
      </c>
      <c r="E296" s="10">
        <v>10973.62</v>
      </c>
    </row>
    <row r="297" spans="1:5" ht="31.5" x14ac:dyDescent="0.25">
      <c r="A297" s="18" t="s">
        <v>87</v>
      </c>
      <c r="B297" s="19" t="s">
        <v>58</v>
      </c>
      <c r="C297" s="19" t="s">
        <v>236</v>
      </c>
      <c r="D297" s="19" t="s">
        <v>15</v>
      </c>
      <c r="E297" s="10">
        <v>179484.46</v>
      </c>
    </row>
    <row r="298" spans="1:5" ht="31.5" x14ac:dyDescent="0.25">
      <c r="A298" s="15" t="s">
        <v>98</v>
      </c>
      <c r="B298" s="16" t="s">
        <v>58</v>
      </c>
      <c r="C298" s="16" t="s">
        <v>237</v>
      </c>
      <c r="D298" s="16"/>
      <c r="E298" s="17">
        <f>E299+E300</f>
        <v>900000</v>
      </c>
    </row>
    <row r="299" spans="1:5" ht="31.5" x14ac:dyDescent="0.25">
      <c r="A299" s="18" t="s">
        <v>90</v>
      </c>
      <c r="B299" s="19" t="s">
        <v>58</v>
      </c>
      <c r="C299" s="19" t="s">
        <v>237</v>
      </c>
      <c r="D299" s="19" t="s">
        <v>6</v>
      </c>
      <c r="E299" s="10">
        <v>65692.399999999994</v>
      </c>
    </row>
    <row r="300" spans="1:5" ht="31.5" x14ac:dyDescent="0.25">
      <c r="A300" s="18" t="s">
        <v>87</v>
      </c>
      <c r="B300" s="19" t="s">
        <v>58</v>
      </c>
      <c r="C300" s="19" t="s">
        <v>237</v>
      </c>
      <c r="D300" s="19" t="s">
        <v>15</v>
      </c>
      <c r="E300" s="10">
        <v>834307.6</v>
      </c>
    </row>
    <row r="301" spans="1:5" ht="31.5" x14ac:dyDescent="0.25">
      <c r="A301" s="15" t="s">
        <v>80</v>
      </c>
      <c r="B301" s="16" t="s">
        <v>58</v>
      </c>
      <c r="C301" s="16" t="s">
        <v>238</v>
      </c>
      <c r="D301" s="16"/>
      <c r="E301" s="17">
        <f>E302</f>
        <v>25031243.530000001</v>
      </c>
    </row>
    <row r="302" spans="1:5" ht="47.25" x14ac:dyDescent="0.25">
      <c r="A302" s="15" t="s">
        <v>10</v>
      </c>
      <c r="B302" s="16" t="s">
        <v>58</v>
      </c>
      <c r="C302" s="16" t="s">
        <v>239</v>
      </c>
      <c r="D302" s="16"/>
      <c r="E302" s="17">
        <f>E303+E304+E305</f>
        <v>25031243.530000001</v>
      </c>
    </row>
    <row r="303" spans="1:5" ht="63" x14ac:dyDescent="0.25">
      <c r="A303" s="18" t="s">
        <v>83</v>
      </c>
      <c r="B303" s="19" t="s">
        <v>58</v>
      </c>
      <c r="C303" s="19" t="s">
        <v>239</v>
      </c>
      <c r="D303" s="19" t="s">
        <v>8</v>
      </c>
      <c r="E303" s="10">
        <v>23739392.66</v>
      </c>
    </row>
    <row r="304" spans="1:5" ht="31.5" x14ac:dyDescent="0.25">
      <c r="A304" s="18" t="s">
        <v>90</v>
      </c>
      <c r="B304" s="19" t="s">
        <v>58</v>
      </c>
      <c r="C304" s="19" t="s">
        <v>239</v>
      </c>
      <c r="D304" s="19" t="s">
        <v>6</v>
      </c>
      <c r="E304" s="10">
        <v>1224295.8700000001</v>
      </c>
    </row>
    <row r="305" spans="1:5" ht="15.75" x14ac:dyDescent="0.25">
      <c r="A305" s="18" t="s">
        <v>89</v>
      </c>
      <c r="B305" s="19" t="s">
        <v>58</v>
      </c>
      <c r="C305" s="19" t="s">
        <v>239</v>
      </c>
      <c r="D305" s="19" t="s">
        <v>11</v>
      </c>
      <c r="E305" s="10">
        <v>67555</v>
      </c>
    </row>
    <row r="306" spans="1:5" ht="47.25" x14ac:dyDescent="0.25">
      <c r="A306" s="24" t="s">
        <v>399</v>
      </c>
      <c r="B306" s="21" t="s">
        <v>58</v>
      </c>
      <c r="C306" s="21" t="s">
        <v>396</v>
      </c>
      <c r="D306" s="21"/>
      <c r="E306" s="22">
        <f>E307</f>
        <v>1886700</v>
      </c>
    </row>
    <row r="307" spans="1:5" ht="31.5" x14ac:dyDescent="0.25">
      <c r="A307" s="18" t="s">
        <v>87</v>
      </c>
      <c r="B307" s="19" t="s">
        <v>58</v>
      </c>
      <c r="C307" s="19" t="s">
        <v>396</v>
      </c>
      <c r="D307" s="19" t="s">
        <v>15</v>
      </c>
      <c r="E307" s="10">
        <v>1886700</v>
      </c>
    </row>
    <row r="308" spans="1:5" ht="47.25" x14ac:dyDescent="0.25">
      <c r="A308" s="24" t="s">
        <v>399</v>
      </c>
      <c r="B308" s="21" t="s">
        <v>58</v>
      </c>
      <c r="C308" s="21" t="s">
        <v>397</v>
      </c>
      <c r="D308" s="21"/>
      <c r="E308" s="22">
        <f>E309</f>
        <v>1632710</v>
      </c>
    </row>
    <row r="309" spans="1:5" ht="31.5" x14ac:dyDescent="0.25">
      <c r="A309" s="18" t="s">
        <v>87</v>
      </c>
      <c r="B309" s="19" t="s">
        <v>58</v>
      </c>
      <c r="C309" s="19" t="s">
        <v>397</v>
      </c>
      <c r="D309" s="19" t="s">
        <v>15</v>
      </c>
      <c r="E309" s="10">
        <v>1632710</v>
      </c>
    </row>
    <row r="310" spans="1:5" ht="15.75" x14ac:dyDescent="0.25">
      <c r="A310" s="15" t="s">
        <v>5</v>
      </c>
      <c r="B310" s="16" t="s">
        <v>58</v>
      </c>
      <c r="C310" s="16" t="s">
        <v>317</v>
      </c>
      <c r="D310" s="16"/>
      <c r="E310" s="17">
        <f>E311</f>
        <v>85981.51</v>
      </c>
    </row>
    <row r="311" spans="1:5" ht="31.5" x14ac:dyDescent="0.25">
      <c r="A311" s="15" t="s">
        <v>54</v>
      </c>
      <c r="B311" s="16" t="s">
        <v>58</v>
      </c>
      <c r="C311" s="16" t="s">
        <v>333</v>
      </c>
      <c r="D311" s="16"/>
      <c r="E311" s="17">
        <f>E312</f>
        <v>85981.51</v>
      </c>
    </row>
    <row r="312" spans="1:5" ht="31.5" x14ac:dyDescent="0.25">
      <c r="A312" s="18" t="s">
        <v>87</v>
      </c>
      <c r="B312" s="19" t="s">
        <v>58</v>
      </c>
      <c r="C312" s="19" t="s">
        <v>333</v>
      </c>
      <c r="D312" s="19" t="s">
        <v>15</v>
      </c>
      <c r="E312" s="10">
        <v>85981.51</v>
      </c>
    </row>
    <row r="313" spans="1:5" ht="31.5" x14ac:dyDescent="0.25">
      <c r="A313" s="23" t="s">
        <v>114</v>
      </c>
      <c r="B313" s="13" t="s">
        <v>67</v>
      </c>
      <c r="C313" s="13"/>
      <c r="D313" s="13"/>
      <c r="E313" s="14">
        <f>E314+E324+E376+E390+E439</f>
        <v>275607554.91000003</v>
      </c>
    </row>
    <row r="314" spans="1:5" ht="47.25" x14ac:dyDescent="0.25">
      <c r="A314" s="15" t="s">
        <v>19</v>
      </c>
      <c r="B314" s="16" t="s">
        <v>67</v>
      </c>
      <c r="C314" s="16" t="s">
        <v>186</v>
      </c>
      <c r="D314" s="16"/>
      <c r="E314" s="17">
        <f>E315+E320</f>
        <v>18899970</v>
      </c>
    </row>
    <row r="315" spans="1:5" ht="31.5" x14ac:dyDescent="0.25">
      <c r="A315" s="15" t="s">
        <v>20</v>
      </c>
      <c r="B315" s="16" t="s">
        <v>67</v>
      </c>
      <c r="C315" s="16" t="s">
        <v>187</v>
      </c>
      <c r="D315" s="16"/>
      <c r="E315" s="17">
        <f>E316+E318</f>
        <v>15316770</v>
      </c>
    </row>
    <row r="316" spans="1:5" ht="31.5" x14ac:dyDescent="0.25">
      <c r="A316" s="15" t="s">
        <v>128</v>
      </c>
      <c r="B316" s="16" t="s">
        <v>67</v>
      </c>
      <c r="C316" s="16" t="s">
        <v>191</v>
      </c>
      <c r="D316" s="16"/>
      <c r="E316" s="17">
        <f>E317</f>
        <v>5224300</v>
      </c>
    </row>
    <row r="317" spans="1:5" ht="31.5" x14ac:dyDescent="0.25">
      <c r="A317" s="18" t="s">
        <v>87</v>
      </c>
      <c r="B317" s="19" t="s">
        <v>67</v>
      </c>
      <c r="C317" s="19" t="s">
        <v>191</v>
      </c>
      <c r="D317" s="19" t="s">
        <v>15</v>
      </c>
      <c r="E317" s="10">
        <v>5224300</v>
      </c>
    </row>
    <row r="318" spans="1:5" ht="15.75" x14ac:dyDescent="0.25">
      <c r="A318" s="15" t="s">
        <v>23</v>
      </c>
      <c r="B318" s="16" t="s">
        <v>67</v>
      </c>
      <c r="C318" s="16" t="s">
        <v>192</v>
      </c>
      <c r="D318" s="16"/>
      <c r="E318" s="17">
        <f>E319</f>
        <v>10092470</v>
      </c>
    </row>
    <row r="319" spans="1:5" ht="31.5" x14ac:dyDescent="0.25">
      <c r="A319" s="18" t="s">
        <v>87</v>
      </c>
      <c r="B319" s="19" t="s">
        <v>67</v>
      </c>
      <c r="C319" s="19" t="s">
        <v>192</v>
      </c>
      <c r="D319" s="19" t="s">
        <v>15</v>
      </c>
      <c r="E319" s="10">
        <v>10092470</v>
      </c>
    </row>
    <row r="320" spans="1:5" ht="31.5" x14ac:dyDescent="0.25">
      <c r="A320" s="15" t="s">
        <v>129</v>
      </c>
      <c r="B320" s="16" t="s">
        <v>67</v>
      </c>
      <c r="C320" s="16" t="s">
        <v>200</v>
      </c>
      <c r="D320" s="16"/>
      <c r="E320" s="17">
        <f>E321</f>
        <v>3583200</v>
      </c>
    </row>
    <row r="321" spans="1:5" ht="63" x14ac:dyDescent="0.25">
      <c r="A321" s="15" t="s">
        <v>130</v>
      </c>
      <c r="B321" s="16" t="s">
        <v>67</v>
      </c>
      <c r="C321" s="16" t="s">
        <v>201</v>
      </c>
      <c r="D321" s="16"/>
      <c r="E321" s="17">
        <f>E322</f>
        <v>3583200</v>
      </c>
    </row>
    <row r="322" spans="1:5" ht="47.25" x14ac:dyDescent="0.25">
      <c r="A322" s="15" t="s">
        <v>112</v>
      </c>
      <c r="B322" s="16" t="s">
        <v>67</v>
      </c>
      <c r="C322" s="16" t="s">
        <v>202</v>
      </c>
      <c r="D322" s="16"/>
      <c r="E322" s="17">
        <f>E323</f>
        <v>3583200</v>
      </c>
    </row>
    <row r="323" spans="1:5" ht="15.75" x14ac:dyDescent="0.25">
      <c r="A323" s="18" t="s">
        <v>86</v>
      </c>
      <c r="B323" s="19" t="s">
        <v>67</v>
      </c>
      <c r="C323" s="19" t="s">
        <v>202</v>
      </c>
      <c r="D323" s="19" t="s">
        <v>27</v>
      </c>
      <c r="E323" s="10">
        <v>3583200</v>
      </c>
    </row>
    <row r="324" spans="1:5" ht="31.5" x14ac:dyDescent="0.25">
      <c r="A324" s="15" t="s">
        <v>32</v>
      </c>
      <c r="B324" s="16" t="s">
        <v>67</v>
      </c>
      <c r="C324" s="16" t="s">
        <v>240</v>
      </c>
      <c r="D324" s="16"/>
      <c r="E324" s="17">
        <f>E325+E329+E337+E341+E344+E348+E350+E354+E358+E361+E365+E369+E373</f>
        <v>160406223.91</v>
      </c>
    </row>
    <row r="325" spans="1:5" ht="31.5" x14ac:dyDescent="0.25">
      <c r="A325" s="15" t="s">
        <v>33</v>
      </c>
      <c r="B325" s="16" t="s">
        <v>67</v>
      </c>
      <c r="C325" s="16" t="s">
        <v>241</v>
      </c>
      <c r="D325" s="16"/>
      <c r="E325" s="17">
        <f>E326+E327</f>
        <v>250737.5</v>
      </c>
    </row>
    <row r="326" spans="1:5" ht="31.5" x14ac:dyDescent="0.25">
      <c r="A326" s="18" t="s">
        <v>87</v>
      </c>
      <c r="B326" s="19" t="s">
        <v>67</v>
      </c>
      <c r="C326" s="19" t="s">
        <v>241</v>
      </c>
      <c r="D326" s="19" t="s">
        <v>15</v>
      </c>
      <c r="E326" s="10">
        <v>180000</v>
      </c>
    </row>
    <row r="327" spans="1:5" ht="47.25" x14ac:dyDescent="0.25">
      <c r="A327" s="15" t="s">
        <v>176</v>
      </c>
      <c r="B327" s="16" t="s">
        <v>67</v>
      </c>
      <c r="C327" s="16" t="s">
        <v>242</v>
      </c>
      <c r="D327" s="16"/>
      <c r="E327" s="17">
        <f>E328</f>
        <v>70737.5</v>
      </c>
    </row>
    <row r="328" spans="1:5" ht="31.5" x14ac:dyDescent="0.25">
      <c r="A328" s="18" t="s">
        <v>87</v>
      </c>
      <c r="B328" s="19" t="s">
        <v>67</v>
      </c>
      <c r="C328" s="19" t="s">
        <v>242</v>
      </c>
      <c r="D328" s="19" t="s">
        <v>15</v>
      </c>
      <c r="E328" s="10">
        <v>70737.5</v>
      </c>
    </row>
    <row r="329" spans="1:5" ht="78.75" x14ac:dyDescent="0.25">
      <c r="A329" s="20" t="s">
        <v>34</v>
      </c>
      <c r="B329" s="16" t="s">
        <v>67</v>
      </c>
      <c r="C329" s="16" t="s">
        <v>243</v>
      </c>
      <c r="D329" s="16"/>
      <c r="E329" s="17">
        <f>E330+E331+E333+E335</f>
        <v>4562157</v>
      </c>
    </row>
    <row r="330" spans="1:5" ht="31.5" x14ac:dyDescent="0.25">
      <c r="A330" s="18" t="s">
        <v>87</v>
      </c>
      <c r="B330" s="19" t="s">
        <v>67</v>
      </c>
      <c r="C330" s="19" t="s">
        <v>243</v>
      </c>
      <c r="D330" s="19" t="s">
        <v>15</v>
      </c>
      <c r="E330" s="10">
        <v>450000</v>
      </c>
    </row>
    <row r="331" spans="1:5" ht="31.5" x14ac:dyDescent="0.25">
      <c r="A331" s="15" t="s">
        <v>165</v>
      </c>
      <c r="B331" s="16" t="s">
        <v>67</v>
      </c>
      <c r="C331" s="16" t="s">
        <v>244</v>
      </c>
      <c r="D331" s="16"/>
      <c r="E331" s="17">
        <v>1912157</v>
      </c>
    </row>
    <row r="332" spans="1:5" ht="31.5" x14ac:dyDescent="0.25">
      <c r="A332" s="18" t="s">
        <v>87</v>
      </c>
      <c r="B332" s="19" t="s">
        <v>67</v>
      </c>
      <c r="C332" s="19" t="s">
        <v>244</v>
      </c>
      <c r="D332" s="19" t="s">
        <v>15</v>
      </c>
      <c r="E332" s="10">
        <v>1912157</v>
      </c>
    </row>
    <row r="333" spans="1:5" ht="31.5" x14ac:dyDescent="0.25">
      <c r="A333" s="15" t="s">
        <v>166</v>
      </c>
      <c r="B333" s="16" t="s">
        <v>67</v>
      </c>
      <c r="C333" s="16" t="s">
        <v>245</v>
      </c>
      <c r="D333" s="16"/>
      <c r="E333" s="17">
        <v>200000</v>
      </c>
    </row>
    <row r="334" spans="1:5" ht="31.5" x14ac:dyDescent="0.25">
      <c r="A334" s="18" t="s">
        <v>87</v>
      </c>
      <c r="B334" s="19" t="s">
        <v>67</v>
      </c>
      <c r="C334" s="19" t="s">
        <v>245</v>
      </c>
      <c r="D334" s="19" t="s">
        <v>15</v>
      </c>
      <c r="E334" s="10">
        <v>200000</v>
      </c>
    </row>
    <row r="335" spans="1:5" ht="31.5" x14ac:dyDescent="0.25">
      <c r="A335" s="15" t="s">
        <v>165</v>
      </c>
      <c r="B335" s="16" t="s">
        <v>67</v>
      </c>
      <c r="C335" s="16" t="s">
        <v>383</v>
      </c>
      <c r="D335" s="16"/>
      <c r="E335" s="17">
        <v>2000000</v>
      </c>
    </row>
    <row r="336" spans="1:5" ht="31.5" x14ac:dyDescent="0.25">
      <c r="A336" s="18" t="s">
        <v>87</v>
      </c>
      <c r="B336" s="19" t="s">
        <v>67</v>
      </c>
      <c r="C336" s="19" t="s">
        <v>383</v>
      </c>
      <c r="D336" s="19" t="s">
        <v>15</v>
      </c>
      <c r="E336" s="10">
        <v>2000000</v>
      </c>
    </row>
    <row r="337" spans="1:5" ht="31.5" x14ac:dyDescent="0.25">
      <c r="A337" s="15" t="s">
        <v>35</v>
      </c>
      <c r="B337" s="16" t="s">
        <v>67</v>
      </c>
      <c r="C337" s="16" t="s">
        <v>246</v>
      </c>
      <c r="D337" s="16"/>
      <c r="E337" s="17">
        <f>E338+E339</f>
        <v>28185210.190000001</v>
      </c>
    </row>
    <row r="338" spans="1:5" ht="31.5" x14ac:dyDescent="0.25">
      <c r="A338" s="18" t="s">
        <v>87</v>
      </c>
      <c r="B338" s="19" t="s">
        <v>67</v>
      </c>
      <c r="C338" s="19" t="s">
        <v>246</v>
      </c>
      <c r="D338" s="19" t="s">
        <v>15</v>
      </c>
      <c r="E338" s="10">
        <v>16572078.880000001</v>
      </c>
    </row>
    <row r="339" spans="1:5" ht="47.25" x14ac:dyDescent="0.25">
      <c r="A339" s="15" t="s">
        <v>139</v>
      </c>
      <c r="B339" s="16" t="s">
        <v>67</v>
      </c>
      <c r="C339" s="16" t="s">
        <v>247</v>
      </c>
      <c r="D339" s="16"/>
      <c r="E339" s="17">
        <v>11613131.310000001</v>
      </c>
    </row>
    <row r="340" spans="1:5" ht="31.5" x14ac:dyDescent="0.25">
      <c r="A340" s="18" t="s">
        <v>87</v>
      </c>
      <c r="B340" s="19" t="s">
        <v>67</v>
      </c>
      <c r="C340" s="19" t="s">
        <v>247</v>
      </c>
      <c r="D340" s="19" t="s">
        <v>15</v>
      </c>
      <c r="E340" s="10">
        <v>11613131.310000001</v>
      </c>
    </row>
    <row r="341" spans="1:5" ht="15.75" x14ac:dyDescent="0.25">
      <c r="A341" s="15" t="s">
        <v>36</v>
      </c>
      <c r="B341" s="16" t="s">
        <v>67</v>
      </c>
      <c r="C341" s="16" t="s">
        <v>248</v>
      </c>
      <c r="D341" s="16"/>
      <c r="E341" s="17">
        <f>E342</f>
        <v>90080.639999999999</v>
      </c>
    </row>
    <row r="342" spans="1:5" ht="31.5" x14ac:dyDescent="0.25">
      <c r="A342" s="15" t="s">
        <v>167</v>
      </c>
      <c r="B342" s="16" t="s">
        <v>67</v>
      </c>
      <c r="C342" s="16" t="s">
        <v>249</v>
      </c>
      <c r="D342" s="16"/>
      <c r="E342" s="17">
        <v>90080.639999999999</v>
      </c>
    </row>
    <row r="343" spans="1:5" ht="31.5" x14ac:dyDescent="0.25">
      <c r="A343" s="18" t="s">
        <v>87</v>
      </c>
      <c r="B343" s="19" t="s">
        <v>67</v>
      </c>
      <c r="C343" s="19" t="s">
        <v>249</v>
      </c>
      <c r="D343" s="19" t="s">
        <v>15</v>
      </c>
      <c r="E343" s="10">
        <v>90080.639999999999</v>
      </c>
    </row>
    <row r="344" spans="1:5" ht="47.25" x14ac:dyDescent="0.25">
      <c r="A344" s="15" t="s">
        <v>126</v>
      </c>
      <c r="B344" s="16" t="s">
        <v>67</v>
      </c>
      <c r="C344" s="16" t="s">
        <v>250</v>
      </c>
      <c r="D344" s="16"/>
      <c r="E344" s="17">
        <f>E345+E346</f>
        <v>16906860.599999998</v>
      </c>
    </row>
    <row r="345" spans="1:5" ht="31.5" x14ac:dyDescent="0.25">
      <c r="A345" s="18" t="s">
        <v>87</v>
      </c>
      <c r="B345" s="19" t="s">
        <v>67</v>
      </c>
      <c r="C345" s="19" t="s">
        <v>250</v>
      </c>
      <c r="D345" s="19" t="s">
        <v>15</v>
      </c>
      <c r="E345" s="10">
        <v>9793729.2899999991</v>
      </c>
    </row>
    <row r="346" spans="1:5" ht="47.25" x14ac:dyDescent="0.25">
      <c r="A346" s="15" t="s">
        <v>139</v>
      </c>
      <c r="B346" s="16" t="s">
        <v>67</v>
      </c>
      <c r="C346" s="16" t="s">
        <v>251</v>
      </c>
      <c r="D346" s="16"/>
      <c r="E346" s="17">
        <v>7113131.3099999996</v>
      </c>
    </row>
    <row r="347" spans="1:5" ht="31.5" x14ac:dyDescent="0.25">
      <c r="A347" s="18" t="s">
        <v>87</v>
      </c>
      <c r="B347" s="19" t="s">
        <v>67</v>
      </c>
      <c r="C347" s="19" t="s">
        <v>251</v>
      </c>
      <c r="D347" s="19" t="s">
        <v>15</v>
      </c>
      <c r="E347" s="10">
        <v>7113131.3099999996</v>
      </c>
    </row>
    <row r="348" spans="1:5" ht="47.25" x14ac:dyDescent="0.25">
      <c r="A348" s="15" t="s">
        <v>168</v>
      </c>
      <c r="B348" s="16" t="s">
        <v>67</v>
      </c>
      <c r="C348" s="16" t="s">
        <v>252</v>
      </c>
      <c r="D348" s="16"/>
      <c r="E348" s="17">
        <f>E349</f>
        <v>133000</v>
      </c>
    </row>
    <row r="349" spans="1:5" ht="31.5" x14ac:dyDescent="0.25">
      <c r="A349" s="18" t="s">
        <v>87</v>
      </c>
      <c r="B349" s="19" t="s">
        <v>67</v>
      </c>
      <c r="C349" s="19" t="s">
        <v>252</v>
      </c>
      <c r="D349" s="19" t="s">
        <v>15</v>
      </c>
      <c r="E349" s="10">
        <v>133000</v>
      </c>
    </row>
    <row r="350" spans="1:5" ht="31.5" x14ac:dyDescent="0.25">
      <c r="A350" s="15" t="s">
        <v>37</v>
      </c>
      <c r="B350" s="16" t="s">
        <v>67</v>
      </c>
      <c r="C350" s="16" t="s">
        <v>253</v>
      </c>
      <c r="D350" s="16"/>
      <c r="E350" s="17">
        <f>E351+E352</f>
        <v>55309812.450000003</v>
      </c>
    </row>
    <row r="351" spans="1:5" ht="31.5" x14ac:dyDescent="0.25">
      <c r="A351" s="18" t="s">
        <v>87</v>
      </c>
      <c r="B351" s="19" t="s">
        <v>67</v>
      </c>
      <c r="C351" s="19" t="s">
        <v>253</v>
      </c>
      <c r="D351" s="19" t="s">
        <v>15</v>
      </c>
      <c r="E351" s="10">
        <v>31969296.260000002</v>
      </c>
    </row>
    <row r="352" spans="1:5" ht="47.25" x14ac:dyDescent="0.25">
      <c r="A352" s="15" t="s">
        <v>139</v>
      </c>
      <c r="B352" s="16" t="s">
        <v>67</v>
      </c>
      <c r="C352" s="16" t="s">
        <v>254</v>
      </c>
      <c r="D352" s="16"/>
      <c r="E352" s="17">
        <f>E353</f>
        <v>23340516.190000001</v>
      </c>
    </row>
    <row r="353" spans="1:5" ht="31.5" x14ac:dyDescent="0.25">
      <c r="A353" s="18" t="s">
        <v>87</v>
      </c>
      <c r="B353" s="19" t="s">
        <v>67</v>
      </c>
      <c r="C353" s="19" t="s">
        <v>254</v>
      </c>
      <c r="D353" s="19" t="s">
        <v>15</v>
      </c>
      <c r="E353" s="10">
        <v>23340516.190000001</v>
      </c>
    </row>
    <row r="354" spans="1:5" ht="47.25" x14ac:dyDescent="0.25">
      <c r="A354" s="15" t="s">
        <v>38</v>
      </c>
      <c r="B354" s="16" t="s">
        <v>67</v>
      </c>
      <c r="C354" s="16" t="s">
        <v>255</v>
      </c>
      <c r="D354" s="16"/>
      <c r="E354" s="17">
        <f>E355+E356</f>
        <v>10697753.949999999</v>
      </c>
    </row>
    <row r="355" spans="1:5" ht="31.5" x14ac:dyDescent="0.25">
      <c r="A355" s="18" t="s">
        <v>87</v>
      </c>
      <c r="B355" s="19" t="s">
        <v>67</v>
      </c>
      <c r="C355" s="19" t="s">
        <v>255</v>
      </c>
      <c r="D355" s="19" t="s">
        <v>15</v>
      </c>
      <c r="E355" s="10">
        <v>8418642.9499999993</v>
      </c>
    </row>
    <row r="356" spans="1:5" ht="47.25" x14ac:dyDescent="0.25">
      <c r="A356" s="15" t="s">
        <v>136</v>
      </c>
      <c r="B356" s="16" t="s">
        <v>67</v>
      </c>
      <c r="C356" s="16" t="s">
        <v>256</v>
      </c>
      <c r="D356" s="16"/>
      <c r="E356" s="17">
        <v>2279111</v>
      </c>
    </row>
    <row r="357" spans="1:5" ht="31.5" x14ac:dyDescent="0.25">
      <c r="A357" s="18" t="s">
        <v>87</v>
      </c>
      <c r="B357" s="19" t="s">
        <v>67</v>
      </c>
      <c r="C357" s="19" t="s">
        <v>256</v>
      </c>
      <c r="D357" s="19" t="s">
        <v>15</v>
      </c>
      <c r="E357" s="10">
        <v>2279111</v>
      </c>
    </row>
    <row r="358" spans="1:5" ht="47.25" x14ac:dyDescent="0.25">
      <c r="A358" s="15" t="s">
        <v>169</v>
      </c>
      <c r="B358" s="16" t="s">
        <v>67</v>
      </c>
      <c r="C358" s="16" t="s">
        <v>257</v>
      </c>
      <c r="D358" s="16"/>
      <c r="E358" s="17">
        <f>E359</f>
        <v>50000</v>
      </c>
    </row>
    <row r="359" spans="1:5" ht="47.25" x14ac:dyDescent="0.25">
      <c r="A359" s="15" t="s">
        <v>170</v>
      </c>
      <c r="B359" s="16" t="s">
        <v>67</v>
      </c>
      <c r="C359" s="16" t="s">
        <v>258</v>
      </c>
      <c r="D359" s="16"/>
      <c r="E359" s="17">
        <v>50000</v>
      </c>
    </row>
    <row r="360" spans="1:5" ht="31.5" x14ac:dyDescent="0.25">
      <c r="A360" s="18" t="s">
        <v>87</v>
      </c>
      <c r="B360" s="19" t="s">
        <v>67</v>
      </c>
      <c r="C360" s="19" t="s">
        <v>258</v>
      </c>
      <c r="D360" s="19" t="s">
        <v>15</v>
      </c>
      <c r="E360" s="10">
        <v>50000</v>
      </c>
    </row>
    <row r="361" spans="1:5" ht="31.5" x14ac:dyDescent="0.25">
      <c r="A361" s="15" t="s">
        <v>140</v>
      </c>
      <c r="B361" s="16" t="s">
        <v>67</v>
      </c>
      <c r="C361" s="16" t="s">
        <v>259</v>
      </c>
      <c r="D361" s="16"/>
      <c r="E361" s="17">
        <f>E362+E363</f>
        <v>541132</v>
      </c>
    </row>
    <row r="362" spans="1:5" ht="31.5" x14ac:dyDescent="0.25">
      <c r="A362" s="18" t="s">
        <v>87</v>
      </c>
      <c r="B362" s="19" t="s">
        <v>67</v>
      </c>
      <c r="C362" s="19" t="s">
        <v>259</v>
      </c>
      <c r="D362" s="19" t="s">
        <v>15</v>
      </c>
      <c r="E362" s="10">
        <v>300132</v>
      </c>
    </row>
    <row r="363" spans="1:5" ht="31.5" x14ac:dyDescent="0.25">
      <c r="A363" s="15" t="s">
        <v>141</v>
      </c>
      <c r="B363" s="16" t="s">
        <v>67</v>
      </c>
      <c r="C363" s="16" t="s">
        <v>260</v>
      </c>
      <c r="D363" s="16"/>
      <c r="E363" s="17">
        <v>241000</v>
      </c>
    </row>
    <row r="364" spans="1:5" ht="31.5" x14ac:dyDescent="0.25">
      <c r="A364" s="18" t="s">
        <v>87</v>
      </c>
      <c r="B364" s="19" t="s">
        <v>67</v>
      </c>
      <c r="C364" s="19" t="s">
        <v>260</v>
      </c>
      <c r="D364" s="19" t="s">
        <v>15</v>
      </c>
      <c r="E364" s="10">
        <v>241000</v>
      </c>
    </row>
    <row r="365" spans="1:5" ht="31.5" x14ac:dyDescent="0.25">
      <c r="A365" s="15" t="s">
        <v>162</v>
      </c>
      <c r="B365" s="16" t="s">
        <v>67</v>
      </c>
      <c r="C365" s="16" t="s">
        <v>261</v>
      </c>
      <c r="D365" s="16"/>
      <c r="E365" s="17">
        <f>E366+E367</f>
        <v>27109509.310000002</v>
      </c>
    </row>
    <row r="366" spans="1:5" ht="31.5" x14ac:dyDescent="0.25">
      <c r="A366" s="18" t="s">
        <v>87</v>
      </c>
      <c r="B366" s="19" t="s">
        <v>67</v>
      </c>
      <c r="C366" s="19" t="s">
        <v>261</v>
      </c>
      <c r="D366" s="19" t="s">
        <v>15</v>
      </c>
      <c r="E366" s="10">
        <v>18722907.100000001</v>
      </c>
    </row>
    <row r="367" spans="1:5" ht="47.25" x14ac:dyDescent="0.25">
      <c r="A367" s="15" t="s">
        <v>139</v>
      </c>
      <c r="B367" s="16" t="s">
        <v>67</v>
      </c>
      <c r="C367" s="16" t="s">
        <v>384</v>
      </c>
      <c r="D367" s="16"/>
      <c r="E367" s="17">
        <v>8386602.21</v>
      </c>
    </row>
    <row r="368" spans="1:5" ht="31.5" x14ac:dyDescent="0.25">
      <c r="A368" s="18" t="s">
        <v>87</v>
      </c>
      <c r="B368" s="19" t="s">
        <v>67</v>
      </c>
      <c r="C368" s="19" t="s">
        <v>384</v>
      </c>
      <c r="D368" s="19" t="s">
        <v>15</v>
      </c>
      <c r="E368" s="10">
        <v>8386602.21</v>
      </c>
    </row>
    <row r="369" spans="1:5" ht="15.75" x14ac:dyDescent="0.25">
      <c r="A369" s="15" t="s">
        <v>171</v>
      </c>
      <c r="B369" s="16" t="s">
        <v>67</v>
      </c>
      <c r="C369" s="16" t="s">
        <v>262</v>
      </c>
      <c r="D369" s="16"/>
      <c r="E369" s="17">
        <f>E370+E371</f>
        <v>295122.46999999997</v>
      </c>
    </row>
    <row r="370" spans="1:5" ht="31.5" x14ac:dyDescent="0.25">
      <c r="A370" s="18" t="s">
        <v>87</v>
      </c>
      <c r="B370" s="19" t="s">
        <v>67</v>
      </c>
      <c r="C370" s="19" t="s">
        <v>262</v>
      </c>
      <c r="D370" s="19" t="s">
        <v>15</v>
      </c>
      <c r="E370" s="10">
        <v>237400</v>
      </c>
    </row>
    <row r="371" spans="1:5" ht="126" x14ac:dyDescent="0.25">
      <c r="A371" s="20" t="s">
        <v>172</v>
      </c>
      <c r="B371" s="16" t="s">
        <v>67</v>
      </c>
      <c r="C371" s="16" t="s">
        <v>263</v>
      </c>
      <c r="D371" s="16"/>
      <c r="E371" s="17">
        <v>57722.47</v>
      </c>
    </row>
    <row r="372" spans="1:5" ht="31.5" x14ac:dyDescent="0.25">
      <c r="A372" s="18" t="s">
        <v>87</v>
      </c>
      <c r="B372" s="19" t="s">
        <v>67</v>
      </c>
      <c r="C372" s="19" t="s">
        <v>263</v>
      </c>
      <c r="D372" s="19" t="s">
        <v>15</v>
      </c>
      <c r="E372" s="10">
        <v>57722.47</v>
      </c>
    </row>
    <row r="373" spans="1:5" ht="31.5" x14ac:dyDescent="0.25">
      <c r="A373" s="15" t="s">
        <v>341</v>
      </c>
      <c r="B373" s="16" t="s">
        <v>67</v>
      </c>
      <c r="C373" s="16" t="s">
        <v>345</v>
      </c>
      <c r="D373" s="16"/>
      <c r="E373" s="17">
        <f>E374</f>
        <v>16274847.800000001</v>
      </c>
    </row>
    <row r="374" spans="1:5" ht="31.5" x14ac:dyDescent="0.25">
      <c r="A374" s="15" t="s">
        <v>342</v>
      </c>
      <c r="B374" s="16" t="s">
        <v>67</v>
      </c>
      <c r="C374" s="16" t="s">
        <v>346</v>
      </c>
      <c r="D374" s="16"/>
      <c r="E374" s="17">
        <v>16274847.800000001</v>
      </c>
    </row>
    <row r="375" spans="1:5" ht="31.5" x14ac:dyDescent="0.25">
      <c r="A375" s="18" t="s">
        <v>87</v>
      </c>
      <c r="B375" s="19" t="s">
        <v>67</v>
      </c>
      <c r="C375" s="19" t="s">
        <v>346</v>
      </c>
      <c r="D375" s="19" t="s">
        <v>15</v>
      </c>
      <c r="E375" s="10">
        <v>16274847.800000001</v>
      </c>
    </row>
    <row r="376" spans="1:5" ht="31.5" x14ac:dyDescent="0.25">
      <c r="A376" s="15" t="s">
        <v>39</v>
      </c>
      <c r="B376" s="16" t="s">
        <v>67</v>
      </c>
      <c r="C376" s="16" t="s">
        <v>264</v>
      </c>
      <c r="D376" s="16"/>
      <c r="E376" s="17">
        <f>E377+E381+E383+E385+E388</f>
        <v>22805512.169999998</v>
      </c>
    </row>
    <row r="377" spans="1:5" ht="47.25" x14ac:dyDescent="0.25">
      <c r="A377" s="15" t="s">
        <v>40</v>
      </c>
      <c r="B377" s="16" t="s">
        <v>67</v>
      </c>
      <c r="C377" s="16" t="s">
        <v>265</v>
      </c>
      <c r="D377" s="16"/>
      <c r="E377" s="17">
        <f>E378+E379</f>
        <v>19354817.189999998</v>
      </c>
    </row>
    <row r="378" spans="1:5" ht="31.5" x14ac:dyDescent="0.25">
      <c r="A378" s="18" t="s">
        <v>87</v>
      </c>
      <c r="B378" s="19" t="s">
        <v>67</v>
      </c>
      <c r="C378" s="19" t="s">
        <v>265</v>
      </c>
      <c r="D378" s="19" t="s">
        <v>15</v>
      </c>
      <c r="E378" s="10">
        <v>16424535.189999999</v>
      </c>
    </row>
    <row r="379" spans="1:5" ht="47.25" x14ac:dyDescent="0.25">
      <c r="A379" s="15" t="s">
        <v>136</v>
      </c>
      <c r="B379" s="16" t="s">
        <v>67</v>
      </c>
      <c r="C379" s="16" t="s">
        <v>266</v>
      </c>
      <c r="D379" s="16"/>
      <c r="E379" s="17">
        <v>2930282</v>
      </c>
    </row>
    <row r="380" spans="1:5" ht="31.5" x14ac:dyDescent="0.25">
      <c r="A380" s="18" t="s">
        <v>87</v>
      </c>
      <c r="B380" s="19" t="s">
        <v>67</v>
      </c>
      <c r="C380" s="19" t="s">
        <v>266</v>
      </c>
      <c r="D380" s="19" t="s">
        <v>15</v>
      </c>
      <c r="E380" s="10">
        <v>2930282</v>
      </c>
    </row>
    <row r="381" spans="1:5" ht="94.5" x14ac:dyDescent="0.25">
      <c r="A381" s="20" t="s">
        <v>177</v>
      </c>
      <c r="B381" s="16" t="s">
        <v>67</v>
      </c>
      <c r="C381" s="16" t="s">
        <v>267</v>
      </c>
      <c r="D381" s="16"/>
      <c r="E381" s="17">
        <f>E382</f>
        <v>94440</v>
      </c>
    </row>
    <row r="382" spans="1:5" ht="31.5" x14ac:dyDescent="0.25">
      <c r="A382" s="18" t="s">
        <v>87</v>
      </c>
      <c r="B382" s="19" t="s">
        <v>67</v>
      </c>
      <c r="C382" s="19" t="s">
        <v>267</v>
      </c>
      <c r="D382" s="19" t="s">
        <v>15</v>
      </c>
      <c r="E382" s="10">
        <v>94440</v>
      </c>
    </row>
    <row r="383" spans="1:5" ht="31.5" x14ac:dyDescent="0.25">
      <c r="A383" s="15" t="s">
        <v>178</v>
      </c>
      <c r="B383" s="16" t="s">
        <v>67</v>
      </c>
      <c r="C383" s="16" t="s">
        <v>268</v>
      </c>
      <c r="D383" s="16"/>
      <c r="E383" s="17">
        <f>E384</f>
        <v>12960</v>
      </c>
    </row>
    <row r="384" spans="1:5" ht="31.5" x14ac:dyDescent="0.25">
      <c r="A384" s="18" t="s">
        <v>87</v>
      </c>
      <c r="B384" s="19" t="s">
        <v>67</v>
      </c>
      <c r="C384" s="19" t="s">
        <v>268</v>
      </c>
      <c r="D384" s="19" t="s">
        <v>15</v>
      </c>
      <c r="E384" s="10">
        <v>12960</v>
      </c>
    </row>
    <row r="385" spans="1:5" ht="31.5" x14ac:dyDescent="0.25">
      <c r="A385" s="15" t="s">
        <v>341</v>
      </c>
      <c r="B385" s="16" t="s">
        <v>67</v>
      </c>
      <c r="C385" s="16" t="s">
        <v>347</v>
      </c>
      <c r="D385" s="16"/>
      <c r="E385" s="17">
        <f>E386</f>
        <v>3243294.98</v>
      </c>
    </row>
    <row r="386" spans="1:5" ht="31.5" x14ac:dyDescent="0.25">
      <c r="A386" s="15" t="s">
        <v>342</v>
      </c>
      <c r="B386" s="16" t="s">
        <v>67</v>
      </c>
      <c r="C386" s="16" t="s">
        <v>348</v>
      </c>
      <c r="D386" s="16"/>
      <c r="E386" s="17">
        <v>3243294.98</v>
      </c>
    </row>
    <row r="387" spans="1:5" ht="31.5" x14ac:dyDescent="0.25">
      <c r="A387" s="18" t="s">
        <v>87</v>
      </c>
      <c r="B387" s="19" t="s">
        <v>67</v>
      </c>
      <c r="C387" s="19" t="s">
        <v>348</v>
      </c>
      <c r="D387" s="19" t="s">
        <v>15</v>
      </c>
      <c r="E387" s="10">
        <v>3243294.98</v>
      </c>
    </row>
    <row r="388" spans="1:5" ht="47.25" x14ac:dyDescent="0.25">
      <c r="A388" s="15" t="s">
        <v>142</v>
      </c>
      <c r="B388" s="16" t="s">
        <v>67</v>
      </c>
      <c r="C388" s="16" t="s">
        <v>269</v>
      </c>
      <c r="D388" s="16"/>
      <c r="E388" s="17">
        <v>100000</v>
      </c>
    </row>
    <row r="389" spans="1:5" ht="31.5" x14ac:dyDescent="0.25">
      <c r="A389" s="18" t="s">
        <v>87</v>
      </c>
      <c r="B389" s="19" t="s">
        <v>67</v>
      </c>
      <c r="C389" s="19" t="s">
        <v>269</v>
      </c>
      <c r="D389" s="19" t="s">
        <v>15</v>
      </c>
      <c r="E389" s="10">
        <v>100000</v>
      </c>
    </row>
    <row r="390" spans="1:5" ht="31.5" x14ac:dyDescent="0.25">
      <c r="A390" s="15" t="s">
        <v>48</v>
      </c>
      <c r="B390" s="16" t="s">
        <v>67</v>
      </c>
      <c r="C390" s="16" t="s">
        <v>277</v>
      </c>
      <c r="D390" s="16"/>
      <c r="E390" s="17">
        <f>E391+E436</f>
        <v>70136453.030000001</v>
      </c>
    </row>
    <row r="391" spans="1:5" ht="31.5" x14ac:dyDescent="0.25">
      <c r="A391" s="15" t="s">
        <v>68</v>
      </c>
      <c r="B391" s="16" t="s">
        <v>67</v>
      </c>
      <c r="C391" s="16" t="s">
        <v>281</v>
      </c>
      <c r="D391" s="16"/>
      <c r="E391" s="17">
        <f>E392+E397+E431+E434</f>
        <v>68609453.030000001</v>
      </c>
    </row>
    <row r="392" spans="1:5" ht="31.5" x14ac:dyDescent="0.25">
      <c r="A392" s="15" t="s">
        <v>81</v>
      </c>
      <c r="B392" s="16" t="s">
        <v>67</v>
      </c>
      <c r="C392" s="16" t="s">
        <v>282</v>
      </c>
      <c r="D392" s="16"/>
      <c r="E392" s="17">
        <f>E393+E395</f>
        <v>6306500</v>
      </c>
    </row>
    <row r="393" spans="1:5" ht="31.5" x14ac:dyDescent="0.25">
      <c r="A393" s="15" t="s">
        <v>82</v>
      </c>
      <c r="B393" s="16" t="s">
        <v>67</v>
      </c>
      <c r="C393" s="16" t="s">
        <v>283</v>
      </c>
      <c r="D393" s="16"/>
      <c r="E393" s="17">
        <v>351400</v>
      </c>
    </row>
    <row r="394" spans="1:5" ht="15.75" x14ac:dyDescent="0.25">
      <c r="A394" s="18" t="s">
        <v>86</v>
      </c>
      <c r="B394" s="19" t="s">
        <v>67</v>
      </c>
      <c r="C394" s="19" t="s">
        <v>283</v>
      </c>
      <c r="D394" s="19" t="s">
        <v>27</v>
      </c>
      <c r="E394" s="10">
        <v>351400</v>
      </c>
    </row>
    <row r="395" spans="1:5" ht="31.5" x14ac:dyDescent="0.25">
      <c r="A395" s="15" t="s">
        <v>74</v>
      </c>
      <c r="B395" s="16" t="s">
        <v>67</v>
      </c>
      <c r="C395" s="16" t="s">
        <v>284</v>
      </c>
      <c r="D395" s="16"/>
      <c r="E395" s="17">
        <v>5955100</v>
      </c>
    </row>
    <row r="396" spans="1:5" ht="15.75" x14ac:dyDescent="0.25">
      <c r="A396" s="18" t="s">
        <v>86</v>
      </c>
      <c r="B396" s="19" t="s">
        <v>67</v>
      </c>
      <c r="C396" s="19" t="s">
        <v>284</v>
      </c>
      <c r="D396" s="19" t="s">
        <v>27</v>
      </c>
      <c r="E396" s="10">
        <v>5955100</v>
      </c>
    </row>
    <row r="397" spans="1:5" ht="31.5" x14ac:dyDescent="0.25">
      <c r="A397" s="15" t="s">
        <v>80</v>
      </c>
      <c r="B397" s="16" t="s">
        <v>67</v>
      </c>
      <c r="C397" s="16" t="s">
        <v>285</v>
      </c>
      <c r="D397" s="16"/>
      <c r="E397" s="17">
        <f>E398+E399+E401+E403+E405+E407+E409+E411+E413+E415+E417+E419+E421+E423+E425+E429</f>
        <v>61536811.450000003</v>
      </c>
    </row>
    <row r="398" spans="1:5" ht="31.5" x14ac:dyDescent="0.25">
      <c r="A398" s="18" t="s">
        <v>87</v>
      </c>
      <c r="B398" s="19" t="s">
        <v>67</v>
      </c>
      <c r="C398" s="19" t="s">
        <v>285</v>
      </c>
      <c r="D398" s="19" t="s">
        <v>15</v>
      </c>
      <c r="E398" s="10">
        <v>500000</v>
      </c>
    </row>
    <row r="399" spans="1:5" ht="31.5" x14ac:dyDescent="0.25">
      <c r="A399" s="15" t="s">
        <v>71</v>
      </c>
      <c r="B399" s="16" t="s">
        <v>67</v>
      </c>
      <c r="C399" s="16" t="s">
        <v>286</v>
      </c>
      <c r="D399" s="16"/>
      <c r="E399" s="17">
        <v>1349400</v>
      </c>
    </row>
    <row r="400" spans="1:5" ht="15.75" x14ac:dyDescent="0.25">
      <c r="A400" s="18" t="s">
        <v>86</v>
      </c>
      <c r="B400" s="19" t="s">
        <v>67</v>
      </c>
      <c r="C400" s="19" t="s">
        <v>286</v>
      </c>
      <c r="D400" s="19" t="s">
        <v>27</v>
      </c>
      <c r="E400" s="10">
        <v>1349400</v>
      </c>
    </row>
    <row r="401" spans="1:5" ht="31.5" x14ac:dyDescent="0.25">
      <c r="A401" s="15" t="s">
        <v>72</v>
      </c>
      <c r="B401" s="16" t="s">
        <v>67</v>
      </c>
      <c r="C401" s="16" t="s">
        <v>287</v>
      </c>
      <c r="D401" s="16"/>
      <c r="E401" s="17">
        <v>52700</v>
      </c>
    </row>
    <row r="402" spans="1:5" ht="15.75" x14ac:dyDescent="0.25">
      <c r="A402" s="18" t="s">
        <v>86</v>
      </c>
      <c r="B402" s="19" t="s">
        <v>67</v>
      </c>
      <c r="C402" s="19" t="s">
        <v>287</v>
      </c>
      <c r="D402" s="19" t="s">
        <v>27</v>
      </c>
      <c r="E402" s="10">
        <v>52700</v>
      </c>
    </row>
    <row r="403" spans="1:5" ht="94.5" x14ac:dyDescent="0.25">
      <c r="A403" s="20" t="s">
        <v>145</v>
      </c>
      <c r="B403" s="16" t="s">
        <v>67</v>
      </c>
      <c r="C403" s="16" t="s">
        <v>288</v>
      </c>
      <c r="D403" s="16"/>
      <c r="E403" s="17">
        <v>3500</v>
      </c>
    </row>
    <row r="404" spans="1:5" ht="31.5" x14ac:dyDescent="0.25">
      <c r="A404" s="18" t="s">
        <v>90</v>
      </c>
      <c r="B404" s="19" t="s">
        <v>67</v>
      </c>
      <c r="C404" s="19" t="s">
        <v>288</v>
      </c>
      <c r="D404" s="19" t="s">
        <v>6</v>
      </c>
      <c r="E404" s="10">
        <v>3500</v>
      </c>
    </row>
    <row r="405" spans="1:5" ht="173.25" x14ac:dyDescent="0.25">
      <c r="A405" s="20" t="s">
        <v>73</v>
      </c>
      <c r="B405" s="16" t="s">
        <v>67</v>
      </c>
      <c r="C405" s="16" t="s">
        <v>289</v>
      </c>
      <c r="D405" s="16"/>
      <c r="E405" s="17">
        <v>5000</v>
      </c>
    </row>
    <row r="406" spans="1:5" ht="31.5" x14ac:dyDescent="0.25">
      <c r="A406" s="18" t="s">
        <v>90</v>
      </c>
      <c r="B406" s="19" t="s">
        <v>67</v>
      </c>
      <c r="C406" s="19" t="s">
        <v>289</v>
      </c>
      <c r="D406" s="19" t="s">
        <v>6</v>
      </c>
      <c r="E406" s="10">
        <v>5000</v>
      </c>
    </row>
    <row r="407" spans="1:5" ht="110.25" x14ac:dyDescent="0.25">
      <c r="A407" s="20" t="s">
        <v>99</v>
      </c>
      <c r="B407" s="16" t="s">
        <v>67</v>
      </c>
      <c r="C407" s="16" t="s">
        <v>290</v>
      </c>
      <c r="D407" s="16"/>
      <c r="E407" s="17">
        <v>214450</v>
      </c>
    </row>
    <row r="408" spans="1:5" ht="15.75" x14ac:dyDescent="0.25">
      <c r="A408" s="18" t="s">
        <v>86</v>
      </c>
      <c r="B408" s="19" t="s">
        <v>67</v>
      </c>
      <c r="C408" s="19" t="s">
        <v>290</v>
      </c>
      <c r="D408" s="19" t="s">
        <v>27</v>
      </c>
      <c r="E408" s="10">
        <v>214450</v>
      </c>
    </row>
    <row r="409" spans="1:5" ht="141.75" x14ac:dyDescent="0.25">
      <c r="A409" s="20" t="s">
        <v>100</v>
      </c>
      <c r="B409" s="16" t="s">
        <v>67</v>
      </c>
      <c r="C409" s="16" t="s">
        <v>291</v>
      </c>
      <c r="D409" s="16"/>
      <c r="E409" s="17">
        <v>11000</v>
      </c>
    </row>
    <row r="410" spans="1:5" ht="31.5" x14ac:dyDescent="0.25">
      <c r="A410" s="18" t="s">
        <v>90</v>
      </c>
      <c r="B410" s="19" t="s">
        <v>67</v>
      </c>
      <c r="C410" s="19" t="s">
        <v>291</v>
      </c>
      <c r="D410" s="19" t="s">
        <v>6</v>
      </c>
      <c r="E410" s="10">
        <v>11000</v>
      </c>
    </row>
    <row r="411" spans="1:5" ht="126" x14ac:dyDescent="0.25">
      <c r="A411" s="20" t="s">
        <v>388</v>
      </c>
      <c r="B411" s="16" t="s">
        <v>67</v>
      </c>
      <c r="C411" s="16" t="s">
        <v>390</v>
      </c>
      <c r="D411" s="16"/>
      <c r="E411" s="17">
        <v>65000</v>
      </c>
    </row>
    <row r="412" spans="1:5" ht="63" x14ac:dyDescent="0.25">
      <c r="A412" s="18" t="s">
        <v>83</v>
      </c>
      <c r="B412" s="19" t="s">
        <v>67</v>
      </c>
      <c r="C412" s="19" t="s">
        <v>390</v>
      </c>
      <c r="D412" s="19" t="s">
        <v>8</v>
      </c>
      <c r="E412" s="10">
        <v>65000</v>
      </c>
    </row>
    <row r="413" spans="1:5" ht="31.5" x14ac:dyDescent="0.25">
      <c r="A413" s="15" t="s">
        <v>75</v>
      </c>
      <c r="B413" s="16" t="s">
        <v>67</v>
      </c>
      <c r="C413" s="16" t="s">
        <v>292</v>
      </c>
      <c r="D413" s="16"/>
      <c r="E413" s="17">
        <v>38901741</v>
      </c>
    </row>
    <row r="414" spans="1:5" ht="15.75" x14ac:dyDescent="0.25">
      <c r="A414" s="18" t="s">
        <v>86</v>
      </c>
      <c r="B414" s="19" t="s">
        <v>67</v>
      </c>
      <c r="C414" s="19" t="s">
        <v>292</v>
      </c>
      <c r="D414" s="19" t="s">
        <v>27</v>
      </c>
      <c r="E414" s="10">
        <v>38901741</v>
      </c>
    </row>
    <row r="415" spans="1:5" ht="47.25" x14ac:dyDescent="0.25">
      <c r="A415" s="15" t="s">
        <v>113</v>
      </c>
      <c r="B415" s="16" t="s">
        <v>67</v>
      </c>
      <c r="C415" s="16" t="s">
        <v>293</v>
      </c>
      <c r="D415" s="16"/>
      <c r="E415" s="17">
        <v>5652400</v>
      </c>
    </row>
    <row r="416" spans="1:5" ht="15.75" x14ac:dyDescent="0.25">
      <c r="A416" s="18" t="s">
        <v>86</v>
      </c>
      <c r="B416" s="19" t="s">
        <v>67</v>
      </c>
      <c r="C416" s="19" t="s">
        <v>293</v>
      </c>
      <c r="D416" s="19" t="s">
        <v>27</v>
      </c>
      <c r="E416" s="10">
        <v>5652400</v>
      </c>
    </row>
    <row r="417" spans="1:5" ht="110.25" x14ac:dyDescent="0.25">
      <c r="A417" s="20" t="s">
        <v>158</v>
      </c>
      <c r="B417" s="16" t="s">
        <v>67</v>
      </c>
      <c r="C417" s="16" t="s">
        <v>294</v>
      </c>
      <c r="D417" s="16"/>
      <c r="E417" s="17">
        <v>154000</v>
      </c>
    </row>
    <row r="418" spans="1:5" ht="31.5" x14ac:dyDescent="0.25">
      <c r="A418" s="18" t="s">
        <v>90</v>
      </c>
      <c r="B418" s="19" t="s">
        <v>67</v>
      </c>
      <c r="C418" s="19" t="s">
        <v>294</v>
      </c>
      <c r="D418" s="19" t="s">
        <v>6</v>
      </c>
      <c r="E418" s="10">
        <v>154000</v>
      </c>
    </row>
    <row r="419" spans="1:5" ht="78.75" x14ac:dyDescent="0.25">
      <c r="A419" s="15" t="s">
        <v>146</v>
      </c>
      <c r="B419" s="16" t="s">
        <v>67</v>
      </c>
      <c r="C419" s="16" t="s">
        <v>295</v>
      </c>
      <c r="D419" s="16"/>
      <c r="E419" s="17">
        <v>11000</v>
      </c>
    </row>
    <row r="420" spans="1:5" ht="31.5" x14ac:dyDescent="0.25">
      <c r="A420" s="18" t="s">
        <v>90</v>
      </c>
      <c r="B420" s="19" t="s">
        <v>67</v>
      </c>
      <c r="C420" s="19" t="s">
        <v>295</v>
      </c>
      <c r="D420" s="19" t="s">
        <v>6</v>
      </c>
      <c r="E420" s="10">
        <v>11000</v>
      </c>
    </row>
    <row r="421" spans="1:5" ht="47.25" x14ac:dyDescent="0.25">
      <c r="A421" s="15" t="s">
        <v>147</v>
      </c>
      <c r="B421" s="16" t="s">
        <v>67</v>
      </c>
      <c r="C421" s="16" t="s">
        <v>296</v>
      </c>
      <c r="D421" s="16"/>
      <c r="E421" s="17">
        <v>7800</v>
      </c>
    </row>
    <row r="422" spans="1:5" ht="15.75" x14ac:dyDescent="0.25">
      <c r="A422" s="18" t="s">
        <v>86</v>
      </c>
      <c r="B422" s="19" t="s">
        <v>67</v>
      </c>
      <c r="C422" s="19" t="s">
        <v>296</v>
      </c>
      <c r="D422" s="19" t="s">
        <v>27</v>
      </c>
      <c r="E422" s="10">
        <v>7800</v>
      </c>
    </row>
    <row r="423" spans="1:5" ht="36.75" customHeight="1" x14ac:dyDescent="0.25">
      <c r="A423" s="15" t="s">
        <v>148</v>
      </c>
      <c r="B423" s="16" t="s">
        <v>67</v>
      </c>
      <c r="C423" s="16" t="s">
        <v>297</v>
      </c>
      <c r="D423" s="16"/>
      <c r="E423" s="17">
        <v>2900</v>
      </c>
    </row>
    <row r="424" spans="1:5" ht="15.75" x14ac:dyDescent="0.25">
      <c r="A424" s="18" t="s">
        <v>86</v>
      </c>
      <c r="B424" s="19" t="s">
        <v>67</v>
      </c>
      <c r="C424" s="19" t="s">
        <v>297</v>
      </c>
      <c r="D424" s="19" t="s">
        <v>27</v>
      </c>
      <c r="E424" s="10">
        <v>2900</v>
      </c>
    </row>
    <row r="425" spans="1:5" ht="47.25" x14ac:dyDescent="0.25">
      <c r="A425" s="15" t="s">
        <v>10</v>
      </c>
      <c r="B425" s="16" t="s">
        <v>67</v>
      </c>
      <c r="C425" s="16" t="s">
        <v>298</v>
      </c>
      <c r="D425" s="16"/>
      <c r="E425" s="17">
        <f>E426+E427+E428</f>
        <v>14477257.98</v>
      </c>
    </row>
    <row r="426" spans="1:5" ht="63" x14ac:dyDescent="0.25">
      <c r="A426" s="18" t="s">
        <v>83</v>
      </c>
      <c r="B426" s="19" t="s">
        <v>67</v>
      </c>
      <c r="C426" s="19" t="s">
        <v>298</v>
      </c>
      <c r="D426" s="19" t="s">
        <v>8</v>
      </c>
      <c r="E426" s="10">
        <f>10324405.22+348715.25+3029798.23</f>
        <v>13702918.700000001</v>
      </c>
    </row>
    <row r="427" spans="1:5" ht="31.5" x14ac:dyDescent="0.25">
      <c r="A427" s="18" t="s">
        <v>90</v>
      </c>
      <c r="B427" s="19" t="s">
        <v>67</v>
      </c>
      <c r="C427" s="19" t="s">
        <v>298</v>
      </c>
      <c r="D427" s="19" t="s">
        <v>6</v>
      </c>
      <c r="E427" s="10">
        <f>490635+281956.28</f>
        <v>772591.28</v>
      </c>
    </row>
    <row r="428" spans="1:5" ht="15.75" x14ac:dyDescent="0.25">
      <c r="A428" s="18" t="s">
        <v>89</v>
      </c>
      <c r="B428" s="19" t="s">
        <v>67</v>
      </c>
      <c r="C428" s="19" t="s">
        <v>298</v>
      </c>
      <c r="D428" s="19" t="s">
        <v>11</v>
      </c>
      <c r="E428" s="10">
        <f>193+1555</f>
        <v>1748</v>
      </c>
    </row>
    <row r="429" spans="1:5" ht="31.5" x14ac:dyDescent="0.25">
      <c r="A429" s="15" t="s">
        <v>342</v>
      </c>
      <c r="B429" s="16" t="s">
        <v>67</v>
      </c>
      <c r="C429" s="16" t="s">
        <v>387</v>
      </c>
      <c r="D429" s="16"/>
      <c r="E429" s="17">
        <v>128662.47</v>
      </c>
    </row>
    <row r="430" spans="1:5" ht="31.5" x14ac:dyDescent="0.25">
      <c r="A430" s="18" t="s">
        <v>90</v>
      </c>
      <c r="B430" s="19" t="s">
        <v>67</v>
      </c>
      <c r="C430" s="19" t="s">
        <v>387</v>
      </c>
      <c r="D430" s="19" t="s">
        <v>6</v>
      </c>
      <c r="E430" s="10">
        <v>128662.47</v>
      </c>
    </row>
    <row r="431" spans="1:5" ht="63" x14ac:dyDescent="0.25">
      <c r="A431" s="15" t="s">
        <v>149</v>
      </c>
      <c r="B431" s="16" t="s">
        <v>67</v>
      </c>
      <c r="C431" s="16" t="s">
        <v>299</v>
      </c>
      <c r="D431" s="16"/>
      <c r="E431" s="17">
        <v>200000</v>
      </c>
    </row>
    <row r="432" spans="1:5" ht="63" x14ac:dyDescent="0.25">
      <c r="A432" s="15" t="s">
        <v>149</v>
      </c>
      <c r="B432" s="16" t="s">
        <v>67</v>
      </c>
      <c r="C432" s="16" t="s">
        <v>391</v>
      </c>
      <c r="D432" s="16"/>
      <c r="E432" s="17">
        <v>200000</v>
      </c>
    </row>
    <row r="433" spans="1:5" ht="15.75" x14ac:dyDescent="0.25">
      <c r="A433" s="18" t="s">
        <v>86</v>
      </c>
      <c r="B433" s="19" t="s">
        <v>67</v>
      </c>
      <c r="C433" s="19" t="s">
        <v>391</v>
      </c>
      <c r="D433" s="19" t="s">
        <v>27</v>
      </c>
      <c r="E433" s="10">
        <v>200000</v>
      </c>
    </row>
    <row r="434" spans="1:5" ht="31.5" x14ac:dyDescent="0.25">
      <c r="A434" s="15" t="s">
        <v>69</v>
      </c>
      <c r="B434" s="16" t="s">
        <v>67</v>
      </c>
      <c r="C434" s="16" t="s">
        <v>300</v>
      </c>
      <c r="D434" s="16"/>
      <c r="E434" s="17">
        <v>566141.57999999996</v>
      </c>
    </row>
    <row r="435" spans="1:5" ht="15.75" x14ac:dyDescent="0.25">
      <c r="A435" s="18" t="s">
        <v>88</v>
      </c>
      <c r="B435" s="19" t="s">
        <v>67</v>
      </c>
      <c r="C435" s="19" t="s">
        <v>300</v>
      </c>
      <c r="D435" s="19" t="s">
        <v>70</v>
      </c>
      <c r="E435" s="10">
        <v>566141.57999999996</v>
      </c>
    </row>
    <row r="436" spans="1:5" ht="15.75" x14ac:dyDescent="0.25">
      <c r="A436" s="15" t="s">
        <v>150</v>
      </c>
      <c r="B436" s="16" t="s">
        <v>67</v>
      </c>
      <c r="C436" s="16" t="s">
        <v>301</v>
      </c>
      <c r="D436" s="16"/>
      <c r="E436" s="17">
        <v>1527000</v>
      </c>
    </row>
    <row r="437" spans="1:5" ht="31.5" x14ac:dyDescent="0.25">
      <c r="A437" s="15" t="s">
        <v>96</v>
      </c>
      <c r="B437" s="16" t="s">
        <v>67</v>
      </c>
      <c r="C437" s="16" t="s">
        <v>303</v>
      </c>
      <c r="D437" s="16"/>
      <c r="E437" s="17">
        <v>1527000</v>
      </c>
    </row>
    <row r="438" spans="1:5" ht="31.5" x14ac:dyDescent="0.25">
      <c r="A438" s="18" t="s">
        <v>87</v>
      </c>
      <c r="B438" s="19" t="s">
        <v>67</v>
      </c>
      <c r="C438" s="19" t="s">
        <v>303</v>
      </c>
      <c r="D438" s="19" t="s">
        <v>15</v>
      </c>
      <c r="E438" s="10">
        <v>1527000</v>
      </c>
    </row>
    <row r="439" spans="1:5" ht="15.75" x14ac:dyDescent="0.25">
      <c r="A439" s="15" t="s">
        <v>5</v>
      </c>
      <c r="B439" s="16" t="s">
        <v>67</v>
      </c>
      <c r="C439" s="16" t="s">
        <v>317</v>
      </c>
      <c r="D439" s="16"/>
      <c r="E439" s="17">
        <f>E440+E443+E445</f>
        <v>3359395.8</v>
      </c>
    </row>
    <row r="440" spans="1:5" ht="31.5" x14ac:dyDescent="0.25">
      <c r="A440" s="15" t="s">
        <v>54</v>
      </c>
      <c r="B440" s="16" t="s">
        <v>67</v>
      </c>
      <c r="C440" s="16" t="s">
        <v>333</v>
      </c>
      <c r="D440" s="16"/>
      <c r="E440" s="17">
        <f>E441+E442</f>
        <v>290739.7</v>
      </c>
    </row>
    <row r="441" spans="1:5" ht="15.75" x14ac:dyDescent="0.25">
      <c r="A441" s="18" t="s">
        <v>86</v>
      </c>
      <c r="B441" s="19" t="s">
        <v>67</v>
      </c>
      <c r="C441" s="19" t="s">
        <v>333</v>
      </c>
      <c r="D441" s="19" t="s">
        <v>27</v>
      </c>
      <c r="E441" s="10">
        <v>50000</v>
      </c>
    </row>
    <row r="442" spans="1:5" ht="31.5" x14ac:dyDescent="0.25">
      <c r="A442" s="18" t="s">
        <v>87</v>
      </c>
      <c r="B442" s="19" t="s">
        <v>67</v>
      </c>
      <c r="C442" s="19" t="s">
        <v>333</v>
      </c>
      <c r="D442" s="19" t="s">
        <v>15</v>
      </c>
      <c r="E442" s="10">
        <v>240739.7</v>
      </c>
    </row>
    <row r="443" spans="1:5" ht="31.5" x14ac:dyDescent="0.25">
      <c r="A443" s="15" t="s">
        <v>55</v>
      </c>
      <c r="B443" s="16" t="s">
        <v>67</v>
      </c>
      <c r="C443" s="16" t="s">
        <v>334</v>
      </c>
      <c r="D443" s="16"/>
      <c r="E443" s="17">
        <f>E444</f>
        <v>18656.099999999999</v>
      </c>
    </row>
    <row r="444" spans="1:5" ht="15.75" x14ac:dyDescent="0.25">
      <c r="A444" s="18" t="s">
        <v>89</v>
      </c>
      <c r="B444" s="19" t="s">
        <v>67</v>
      </c>
      <c r="C444" s="19" t="s">
        <v>334</v>
      </c>
      <c r="D444" s="19" t="s">
        <v>11</v>
      </c>
      <c r="E444" s="10">
        <v>18656.099999999999</v>
      </c>
    </row>
    <row r="445" spans="1:5" ht="78.75" x14ac:dyDescent="0.25">
      <c r="A445" s="25" t="s">
        <v>401</v>
      </c>
      <c r="B445" s="16" t="s">
        <v>67</v>
      </c>
      <c r="C445" s="16" t="s">
        <v>336</v>
      </c>
      <c r="D445" s="16"/>
      <c r="E445" s="17">
        <f>E446</f>
        <v>3050000</v>
      </c>
    </row>
    <row r="446" spans="1:5" ht="31.5" x14ac:dyDescent="0.25">
      <c r="A446" s="18" t="s">
        <v>87</v>
      </c>
      <c r="B446" s="19" t="s">
        <v>67</v>
      </c>
      <c r="C446" s="19" t="s">
        <v>336</v>
      </c>
      <c r="D446" s="19" t="s">
        <v>15</v>
      </c>
      <c r="E446" s="10">
        <v>3050000</v>
      </c>
    </row>
  </sheetData>
  <mergeCells count="7">
    <mergeCell ref="C3:E3"/>
    <mergeCell ref="A5:E10"/>
    <mergeCell ref="A12:A15"/>
    <mergeCell ref="B12:B15"/>
    <mergeCell ref="C12:C15"/>
    <mergeCell ref="D12:D15"/>
    <mergeCell ref="E12:E15"/>
  </mergeCells>
  <pageMargins left="1.1811023622047245" right="0.59055118110236227" top="0.78740157480314965" bottom="0.78740157480314965" header="0" footer="0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rep:2.36.0.153</dc:description>
  <cp:lastModifiedBy>NEGorbehko</cp:lastModifiedBy>
  <cp:lastPrinted>2020-06-29T13:47:30Z</cp:lastPrinted>
  <dcterms:created xsi:type="dcterms:W3CDTF">2015-05-13T14:37:29Z</dcterms:created>
  <dcterms:modified xsi:type="dcterms:W3CDTF">2020-06-29T13:48:33Z</dcterms:modified>
</cp:coreProperties>
</file>